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95" yWindow="-30" windowWidth="17505" windowHeight="11295" tabRatio="495"/>
  </bookViews>
  <sheets>
    <sheet name="Table1" sheetId="1" r:id="rId1"/>
  </sheets>
  <definedNames>
    <definedName name="_xlnm._FilterDatabase" localSheetId="0" hidden="1">Table1!$A$6:$G$206</definedName>
    <definedName name="Z_14BDC7E5_2D9F_4134_ADBB_FC21B817255A_.wvu.FilterData" localSheetId="0" hidden="1">Table1!#REF!</definedName>
    <definedName name="Z_1578C322_F54D_4D61_9839_6379970D0E7A_.wvu.FilterData" localSheetId="0" hidden="1">Table1!$A$7:$B$131</definedName>
    <definedName name="Z_20C517D4_2CA9_4FF4_8A87_2894C19A4C90_.wvu.FilterData" localSheetId="0" hidden="1">Table1!$A$7:$B$131</definedName>
    <definedName name="Z_27FFAAC6_90A0_4A27_92F3_BF8C4F2AD4EF_.wvu.FilterData" localSheetId="0" hidden="1">Table1!$A$7:$B$131</definedName>
    <definedName name="Z_286440B4_71A3_4B41_9888_0BF2204E8AE6_.wvu.FilterData" localSheetId="0" hidden="1">Table1!$A$6:$B$150</definedName>
    <definedName name="Z_333E508B_B3B9_4F02_B0F8_E93D539EAD54_.wvu.FilterData" localSheetId="0" hidden="1">Table1!$A$7:$B$131</definedName>
    <definedName name="Z_333E508B_B3B9_4F02_B0F8_E93D539EAD54_.wvu.PrintArea" localSheetId="0" hidden="1">Table1!$A$6:$B$131</definedName>
    <definedName name="Z_333E508B_B3B9_4F02_B0F8_E93D539EAD54_.wvu.PrintTitles" localSheetId="0" hidden="1">Table1!$6:$6</definedName>
    <definedName name="Z_48C53D35_BE1D_4009_89B1_1E0D36F3BF9E_.wvu.FilterData" localSheetId="0" hidden="1">Table1!$A$6:$B$150</definedName>
    <definedName name="Z_48C53D35_BE1D_4009_89B1_1E0D36F3BF9E_.wvu.PrintArea" localSheetId="0" hidden="1">Table1!$A$1:$C$151</definedName>
    <definedName name="Z_48C53D35_BE1D_4009_89B1_1E0D36F3BF9E_.wvu.PrintTitles" localSheetId="0" hidden="1">Table1!$6:$6</definedName>
    <definedName name="Z_49219DB8_EB06_4505_8B6A_F413C56D00AD_.wvu.FilterData" localSheetId="0" hidden="1">Table1!$A$6:$B$6</definedName>
    <definedName name="Z_4A1DFDDD_ED85_4A00_AF88_42EB3A8F1F5A_.wvu.FilterData" localSheetId="0" hidden="1">Table1!$A$7:$B$131</definedName>
    <definedName name="Z_50A4C116_B78D_4F56_8889_6E668096DCBB_.wvu.FilterData" localSheetId="0" hidden="1">Table1!$A$7:$B$131</definedName>
    <definedName name="Z_50D33D4B_5B17_44AF_A0EE_E2A54429279A_.wvu.FilterData" localSheetId="0" hidden="1">Table1!$A$6:$B$131</definedName>
    <definedName name="Z_5A3CCC71_FEF3_43BF_AA15_E600F78C3479_.wvu.FilterData" localSheetId="0" hidden="1">Table1!$A$7:$B$131</definedName>
    <definedName name="Z_5A3CCC71_FEF3_43BF_AA15_E600F78C3479_.wvu.PrintArea" localSheetId="0" hidden="1">Table1!$A$6:$B$131</definedName>
    <definedName name="Z_5A3CCC71_FEF3_43BF_AA15_E600F78C3479_.wvu.PrintTitles" localSheetId="0" hidden="1">Table1!$6:$6</definedName>
    <definedName name="Z_5A3CCC71_FEF3_43BF_AA15_E600F78C3479_.wvu.Rows" localSheetId="0" hidden="1">Table1!#REF!</definedName>
    <definedName name="Z_73510616_A23E_4365_8BA3_A00BB0976B6C_.wvu.FilterData" localSheetId="0" hidden="1">Table1!$A$6:$B$150</definedName>
    <definedName name="Z_73510616_A23E_4365_8BA3_A00BB0976B6C_.wvu.PrintTitles" localSheetId="0" hidden="1">Table1!$5:$6</definedName>
    <definedName name="Z_74F899C2_6B72_46B5_B2B3_75180863993A_.wvu.FilterData" localSheetId="0" hidden="1">Table1!$A$7:$B$131</definedName>
    <definedName name="Z_753F8035_19F1_46AB_B849_EE021AB3FABA_.wvu.FilterData" localSheetId="0" hidden="1">Table1!$A$7:$B$131</definedName>
    <definedName name="Z_7931C1C8_4EB4_4B43_8470_94C013599F6F_.wvu.FilterData" localSheetId="0" hidden="1">Table1!$A$7:$B$131</definedName>
    <definedName name="Z_7A4CC8C3_2FDF_4305_9A55_20AADD9CC6DA_.wvu.FilterData" localSheetId="0" hidden="1">Table1!$A$6:$B$150</definedName>
    <definedName name="Z_7BFE7861_72DE_4344_A00E_C5718E0113EB_.wvu.FilterData" localSheetId="0" hidden="1">Table1!$A$7:$B$131</definedName>
    <definedName name="Z_7C54A359_046C_416B_887C_622DA8EC3A84_.wvu.FilterData" localSheetId="0" hidden="1">Table1!$A$7:$B$131</definedName>
    <definedName name="Z_7E1FCA43_9FDD_483B_A72F_4D79B6190581_.wvu.FilterData" localSheetId="0" hidden="1">Table1!$A$7:$B$131</definedName>
    <definedName name="Z_86849D50_2E85_438F_84F7_EA62A1B29E15_.wvu.FilterData" localSheetId="0" hidden="1">Table1!$A$7:$B$131</definedName>
    <definedName name="Z_8AA0BAE9_D844_40D6_AD58_8F445759CC6D_.wvu.FilterData" localSheetId="0" hidden="1">Table1!$A$6:$B$150</definedName>
    <definedName name="Z_8AA0BAE9_D844_40D6_AD58_8F445759CC6D_.wvu.PrintArea" localSheetId="0" hidden="1">Table1!$A$1:$C$151</definedName>
    <definedName name="Z_8AA0BAE9_D844_40D6_AD58_8F445759CC6D_.wvu.PrintTitles" localSheetId="0" hidden="1">Table1!$6:$6</definedName>
    <definedName name="Z_8B16288D_944E_4AA2_910F_67DDF21D227E_.wvu.FilterData" localSheetId="0" hidden="1">Table1!$A$7:$B$131</definedName>
    <definedName name="Z_8E142D9B_FF18_42A2_B21D_76A799D51A1E_.wvu.FilterData" localSheetId="0" hidden="1">Table1!$A$7:$B$131</definedName>
    <definedName name="Z_9A2F5CA3_0B2C_49B8_A8C5_3F74B85B5F25_.wvu.FilterData" localSheetId="0" hidden="1">Table1!$A$7:$B$131</definedName>
    <definedName name="Z_9A2F5CA3_0B2C_49B8_A8C5_3F74B85B5F25_.wvu.PrintArea" localSheetId="0" hidden="1">Table1!$A$6:$B$131</definedName>
    <definedName name="Z_9A2F5CA3_0B2C_49B8_A8C5_3F74B85B5F25_.wvu.PrintTitles" localSheetId="0" hidden="1">Table1!$6:$6</definedName>
    <definedName name="Z_9D08D47E_5F99_4100_8D75_FF751E99FC19_.wvu.FilterData" localSheetId="0" hidden="1">Table1!$A$7:$B$131</definedName>
    <definedName name="Z_A2E13DEC_25E6_4388_8F5C_78F51C6CE8B3_.wvu.FilterData" localSheetId="0" hidden="1">Table1!$A$7:$B$131</definedName>
    <definedName name="Z_A834B279_AA56_467F_AC12_B6AB1655E3C1_.wvu.FilterData" localSheetId="0" hidden="1">Table1!$A$6:$B$150</definedName>
    <definedName name="Z_AB38DE60_FC21_4970_B178_2593C7EAB5EC_.wvu.FilterData" localSheetId="0" hidden="1">Table1!$A$7:$B$131</definedName>
    <definedName name="Z_BE62F12D_3C8B_43D8_921E_A727C8DA2B64_.wvu.FilterData" localSheetId="0" hidden="1">Table1!$A$7:$B$131</definedName>
    <definedName name="Z_C76CAF28_E1C6_423C_B242_8D27D1ACD5EB_.wvu.FilterData" localSheetId="0" hidden="1">Table1!$A$7:$B$131</definedName>
    <definedName name="Z_CC74768D_968C_4483_8A52_8E370A001149_.wvu.FilterData" localSheetId="0" hidden="1">Table1!$A$7:$B$131</definedName>
    <definedName name="Z_CFD8EEF4_44C3_4BF4_9F28_B7243117D02D_.wvu.FilterData" localSheetId="0" hidden="1">Table1!$A$6:$B$131</definedName>
    <definedName name="Z_D1154D2A_9EDB_485B_A480_1BAD5E007303_.wvu.FilterData" localSheetId="0" hidden="1">Table1!$A$7:$B$131</definedName>
    <definedName name="Z_D9167750_8FAE_4A45_B9C1_BE539C2445E0_.wvu.FilterData" localSheetId="0" hidden="1">Table1!#REF!</definedName>
    <definedName name="Z_DDD90459_00B6_4921_AB64_FA3CBEDAD4A0_.wvu.FilterData" localSheetId="0" hidden="1">Table1!$A$7:$B$131</definedName>
    <definedName name="Z_E1700582_F813_49A0_8837_FB907748DEB7_.wvu.FilterData" localSheetId="0" hidden="1">Table1!$A$7:$B$131</definedName>
    <definedName name="Z_E5C1E19E_09E4_4E2C_938C_868E1F4635CB_.wvu.FilterData" localSheetId="0" hidden="1">Table1!$A$7:$B$131</definedName>
    <definedName name="Z_E713A2C6_03D6_4BBA_BF07_8C39D7C5CECA_.wvu.FilterData" localSheetId="0" hidden="1">Table1!$A$7:$B$131</definedName>
    <definedName name="Z_EAF3F0C0_BB70_40E0_A085_DC747F743E97_.wvu.FilterData" localSheetId="0" hidden="1">Table1!$A$7:$B$131</definedName>
    <definedName name="Z_F6A317E6_D843_44F5_B5BA_4DEB52A84A18_.wvu.FilterData" localSheetId="0" hidden="1">Table1!$A$7:$B$131</definedName>
    <definedName name="Z_F83439DF_CAB5_419D_AEAF_27EFB8C4343A_.wvu.FilterData" localSheetId="0" hidden="1">Table1!$A$7:$B$131</definedName>
    <definedName name="_xlnm.Print_Titles" localSheetId="0">Table1!$5:$6</definedName>
  </definedNames>
  <calcPr calcId="145621"/>
  <customWorkbookViews>
    <customWorkbookView name="Глаголева - Личное представление" guid="{48C53D35-BE1D-4009-89B1-1E0D36F3BF9E}" mergeInterval="0" personalView="1" maximized="1" windowWidth="1420" windowHeight="635" activeSheetId="1"/>
    <customWorkbookView name="Сецкая И.А. - Личное представление" guid="{8AA0BAE9-D844-40D6-AD58-8F445759CC6D}" mergeInterval="0" personalView="1" maximized="1" windowWidth="1436" windowHeight="675" activeSheetId="1"/>
    <customWorkbookView name="Елена Валерьевна Данилюк - Личное представление" guid="{14BDC7E5-2D9F-4134-ADBB-FC21B817255A}" mergeInterval="0" personalView="1" maximized="1" xWindow="1" yWindow="1" windowWidth="1402" windowHeight="571" activeSheetId="1"/>
    <customWorkbookView name="Ольга Ильинична Чернецова - Личное представление" guid="{7BFE7861-72DE-4344-A00E-C5718E0113EB}" mergeInterval="0" personalView="1" maximized="1" xWindow="1" yWindow="1" windowWidth="1141" windowHeight="537" activeSheetId="1"/>
    <customWorkbookView name="Марина Анатольевна Меркулова - Личное представление" guid="{5A3CCC71-FEF3-43BF-AA15-E600F78C3479}" mergeInterval="0" personalView="1" maximized="1" windowWidth="1436" windowHeight="661" activeSheetId="1"/>
    <customWorkbookView name="Михаил Александрович Селезнев - Личное представление" guid="{9A2F5CA3-0B2C-49B8-A8C5-3F74B85B5F25}" mergeInterval="0" personalView="1" maximized="1" windowWidth="1920" windowHeight="788" activeSheetId="1"/>
    <customWorkbookView name="chernecova - Личное представление" guid="{86849D50-2E85-438F-84F7-EA62A1B29E15}" mergeInterval="0" personalView="1" maximized="1" xWindow="1" yWindow="1" windowWidth="1436" windowHeight="670" activeSheetId="1"/>
    <customWorkbookView name="smirnov - Личное представление" guid="{333E508B-B3B9-4F02-B0F8-E93D539EAD54}" mergeInterval="0" personalView="1" maximized="1" xWindow="1" yWindow="1" windowWidth="1436" windowHeight="670" activeSheetId="1"/>
    <customWorkbookView name="Татьяна Михайловна Пелепец - Личное представление" guid="{49219DB8-EB06-4505-8B6A-F413C56D00AD}" mergeInterval="0" personalView="1" maximized="1" xWindow="1" yWindow="1" windowWidth="1436" windowHeight="624" activeSheetId="1"/>
    <customWorkbookView name="Виктория Викторовна Ионова - Личное представление" guid="{73510616-A23E-4365-8BA3-A00BB0976B6C}" mergeInterval="0" personalView="1" xWindow="690" yWindow="42" windowWidth="742" windowHeight="572" activeSheetId="1"/>
  </customWorkbookViews>
</workbook>
</file>

<file path=xl/calcChain.xml><?xml version="1.0" encoding="utf-8"?>
<calcChain xmlns="http://schemas.openxmlformats.org/spreadsheetml/2006/main">
  <c r="D163" i="1" l="1"/>
  <c r="D161" i="1"/>
  <c r="C161" i="1"/>
  <c r="C163" i="1"/>
  <c r="D107" i="1"/>
  <c r="C107" i="1"/>
  <c r="C110" i="1" l="1"/>
  <c r="D110" i="1"/>
  <c r="C67" i="1"/>
  <c r="D67" i="1"/>
  <c r="C59" i="1"/>
  <c r="D59" i="1"/>
  <c r="C35" i="1"/>
  <c r="D35" i="1"/>
  <c r="C30" i="1"/>
  <c r="D30" i="1"/>
  <c r="C13" i="1"/>
  <c r="D13" i="1"/>
  <c r="D25" i="1"/>
  <c r="D24" i="1"/>
  <c r="C25" i="1"/>
  <c r="C24" i="1"/>
  <c r="D18" i="1" l="1"/>
  <c r="C18" i="1"/>
  <c r="D204" i="1" l="1"/>
  <c r="D203" i="1" s="1"/>
  <c r="D187" i="1"/>
  <c r="D164" i="1"/>
  <c r="D104" i="1"/>
  <c r="D87" i="1"/>
  <c r="D84" i="1"/>
  <c r="D75" i="1"/>
  <c r="D41" i="1"/>
  <c r="D10" i="1"/>
  <c r="D9" i="1" s="1"/>
  <c r="C204" i="1"/>
  <c r="C203" i="1" s="1"/>
  <c r="C187" i="1"/>
  <c r="C164" i="1"/>
  <c r="C104" i="1"/>
  <c r="C87" i="1"/>
  <c r="C84" i="1"/>
  <c r="C75" i="1"/>
  <c r="C41" i="1"/>
  <c r="C10" i="1"/>
  <c r="C9" i="1" s="1"/>
  <c r="C58" i="1" l="1"/>
  <c r="C106" i="1"/>
  <c r="C103" i="1" s="1"/>
  <c r="D8" i="1"/>
  <c r="C8" i="1"/>
  <c r="D58" i="1"/>
  <c r="D106" i="1"/>
  <c r="D103" i="1" s="1"/>
  <c r="D7" i="1"/>
  <c r="C7" i="1" l="1"/>
  <c r="C206" i="1" s="1"/>
  <c r="D206" i="1"/>
</calcChain>
</file>

<file path=xl/sharedStrings.xml><?xml version="1.0" encoding="utf-8"?>
<sst xmlns="http://schemas.openxmlformats.org/spreadsheetml/2006/main" count="404" uniqueCount="402">
  <si>
    <t/>
  </si>
  <si>
    <t>рублей</t>
  </si>
  <si>
    <t>Наименование</t>
  </si>
  <si>
    <t>Код бюджетной классификации Российской Федерации</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</si>
  <si>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</si>
  <si>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</si>
  <si>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</si>
  <si>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</si>
  <si>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</si>
  <si>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</si>
  <si>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</si>
  <si>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доходы физических лиц</t>
  </si>
  <si>
    <t>000 1 01 02000 01 0000 110</t>
  </si>
  <si>
    <t>НАЛОГИ НА ТОВАРЫ (РАБОТЫ, УСЛУГИ), РЕАЛИЗУЕМЫЕ НА ТЕРРИТОРИИ РОССИЙСКОЙ ФЕДЕРАЦИИ</t>
  </si>
  <si>
    <t>000 1 03 00000 00 0000 000</t>
  </si>
  <si>
    <t>Акцизы на пиво, производимое на территории Российской Федерации</t>
  </si>
  <si>
    <t>000 1 03 02100 01 0000 110</t>
  </si>
  <si>
    <t>НАЛОГИ НА ИМУЩЕСТВО</t>
  </si>
  <si>
    <t>000 1 06 00000 00 0000 000</t>
  </si>
  <si>
    <t>Налог на имущество организаций по имуществу, не входящему в Единую систему газоснабжения</t>
  </si>
  <si>
    <t>000 1 06 02010 02 0000 110</t>
  </si>
  <si>
    <t>Налог на игорный бизнес</t>
  </si>
  <si>
    <t>000 1 06 05000 02 0000 110</t>
  </si>
  <si>
    <t>НАЛОГИ, СБОРЫ И РЕГУЛЯРНЫЕ ПЛАТЕЖИ ЗА ПОЛЬЗОВАНИЕ ПРИРОДНЫМИ РЕСУРСАМИ</t>
  </si>
  <si>
    <t>000 1 07 00000 00 0000 000</t>
  </si>
  <si>
    <t>ГОСУДАРСТВЕННАЯ ПОШЛИНА</t>
  </si>
  <si>
    <t>000 1 08 00000 00 0000 000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</si>
  <si>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</si>
  <si>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</si>
  <si>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Государственная пошлина за государственную регистрацию политических партий и региональных отделений политических партий</t>
  </si>
  <si>
    <t>000 1 08 07120 01 0000 110</t>
  </si>
  <si>
    <t>000 1 08 07130 01 0000 110</t>
  </si>
  <si>
    <t>НЕНАЛОГОВЫЕ ДОХОДЫ</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</si>
  <si>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</si>
  <si>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</si>
  <si>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</si>
  <si>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</si>
  <si>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</si>
  <si>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</si>
  <si>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</si>
  <si>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</si>
  <si>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</si>
  <si>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</si>
  <si>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</si>
  <si>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</si>
  <si>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ПЛАТЕЖИ ПРИ ПОЛЬЗОВАНИИ ПРИРОДНЫМИ РЕСУРСАМИ</t>
  </si>
  <si>
    <t>000 1 12 00000 00 0000 000</t>
  </si>
  <si>
    <t>ДОХОДЫ ОТ ОКАЗАНИЯ ПЛАТНЫХ УСЛУГ (РАБОТ) И КОМПЕНСАЦИИ ЗАТРАТ ГОСУДАРСТВА</t>
  </si>
  <si>
    <t>000 1 13 00000 00 0000 000</t>
  </si>
  <si>
    <t>Прочие доходы от оказания платных услуг (работ) получателями средств бюджетов субъектов Российской Федерации</t>
  </si>
  <si>
    <t>000 1 13 01992 02 0000 130</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</si>
  <si>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</si>
  <si>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</si>
  <si>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АДМИНИСТРАТИВНЫЕ ПЛАТЕЖИ И СБОРЫ</t>
  </si>
  <si>
    <t>000 1 15 00000 00 0000 000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</si>
  <si>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</si>
  <si>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</si>
  <si>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000 1 15 07020 01 0000 140</t>
  </si>
  <si>
    <t>ШТРАФЫ, САНКЦИИ, ВОЗМЕЩЕНИЕ УЩЕРБА</t>
  </si>
  <si>
    <t>000 1 16 00000 00 0000 000</t>
  </si>
  <si>
    <t>000 2 00 00000 00 0000 000</t>
  </si>
  <si>
    <t>БЕЗВОЗМЕЗДНЫЕ ПОСТУПЛЕНИЯ ОТ ДРУГИХ БЮДЖЕТОВ БЮДЖЕТНОЙ СИСТЕМЫ РОССИЙСКОЙ ФЕДЕРАЦИИ</t>
  </si>
  <si>
    <t>000 2 02 00000 00 0000 000</t>
  </si>
  <si>
    <t>Субсидии бюджетам бюджетной системы Российской Федерации (межбюджетные субсидии)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</si>
  <si>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</si>
  <si>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</si>
  <si>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Иные межбюджетные трансферты</t>
  </si>
  <si>
    <t>000 1 13 01410 01 0000 130</t>
  </si>
  <si>
    <t>Прочие доходы от компенсации затрат бюджетов субъектов Российской Федерации</t>
  </si>
  <si>
    <t>000 1 13 02992 02 0000 130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</si>
  <si>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</si>
  <si>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</si>
  <si>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</si>
  <si>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</si>
  <si>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</si>
  <si>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Государственная пошлина за выдачу и обмен паспорта гражданина Российской Федерации</t>
  </si>
  <si>
    <t>000 1 08 07100 01 0000 110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</si>
  <si>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</si>
  <si>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000 1 08 07020 01 0000 110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</si>
  <si>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</si>
  <si>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000 1 01 01012 02 0000 110</t>
  </si>
  <si>
    <t>Налог на прибыль организаций консолидированных групп налогоплательщиков, зачисляемый в бюджеты субъектов Российской Федерации</t>
  </si>
  <si>
    <t>000 1 01 01014 02 0000 110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</si>
  <si>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</si>
  <si>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</si>
  <si>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000 1 01 02040 01 0000 110</t>
  </si>
  <si>
    <t>Транспортный налог с организаций</t>
  </si>
  <si>
    <t>000 1 06 04011 02 0000 110</t>
  </si>
  <si>
    <t>Транспортный налог с физических лиц</t>
  </si>
  <si>
    <t>000 1 06 04012 02 0000 110</t>
  </si>
  <si>
    <t>Налог на добычу общераспространенных полезных ископаемых</t>
  </si>
  <si>
    <t>000 1 07 01020 01 0000 110</t>
  </si>
  <si>
    <t>Налог на добычу прочих полезных ископаемых (за исключением полезных ископаемых в виде природных алмазов)</t>
  </si>
  <si>
    <t>000 1 07 01030 01 0000 110</t>
  </si>
  <si>
    <t>Сбор за пользование объектами животного мира</t>
  </si>
  <si>
    <t>000 1 07 04010 01 0000 110</t>
  </si>
  <si>
    <t>Сбор за пользование объектами водных биологических ресурсов (исключая внутренние водные объекты)</t>
  </si>
  <si>
    <t>000 1 07 04020 01 0000 110</t>
  </si>
  <si>
    <t>Сбор за пользование объектами водных биологических ресурсов (по внутренним водным объектам)</t>
  </si>
  <si>
    <t>000 1 07 04030 01 0000 110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</si>
  <si>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</si>
  <si>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</si>
  <si>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</si>
  <si>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</si>
  <si>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</si>
  <si>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000 1 08 07172 01 0000 110</t>
  </si>
  <si>
    <t>ВСЕГО</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</si>
  <si>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</si>
  <si>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</si>
  <si>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</si>
  <si>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</si>
  <si>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</si>
  <si>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000 1 12 02052 01 0000 120</t>
  </si>
  <si>
    <t>Сборы за участие в конкурсе (аукционе) на право пользования участками недр местного значения</t>
  </si>
  <si>
    <t>000 1 12 02102 02 0000 120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</si>
  <si>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</si>
  <si>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</si>
  <si>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</si>
  <si>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</si>
  <si>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</si>
  <si>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</si>
  <si>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</si>
  <si>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Дотации бюджетам бюджетной системы Российской Федерации</t>
  </si>
  <si>
    <t>Субвенции бюджетам бюджетной системы Российской Федерации</t>
  </si>
  <si>
    <t>Субсидия бюджетам субъектов Российской Федерации на поддержку отрасли культуры</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</si>
  <si>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</si>
  <si>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</si>
  <si>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</si>
  <si>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Сумма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</si>
  <si>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</si>
  <si>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</si>
  <si>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</si>
  <si>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</si>
  <si>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</si>
  <si>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</si>
  <si>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</si>
  <si>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</si>
  <si>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</si>
  <si>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</si>
  <si>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</si>
  <si>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</si>
  <si>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</si>
  <si>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000 1 13 02040 01 0000 130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</si>
  <si>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</si>
  <si>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</si>
  <si>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</si>
  <si>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</si>
  <si>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</si>
  <si>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</si>
  <si>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000 2 02 10000 00 0000 150</t>
  </si>
  <si>
    <t>000 2 02 15010 02 0000 150</t>
  </si>
  <si>
    <t>000 2 02 20000 00 0000 150</t>
  </si>
  <si>
    <t>000 2 02 25138 02 0000 150</t>
  </si>
  <si>
    <t>000 2 02 25201 02 0000 150</t>
  </si>
  <si>
    <t>000 2 02 25202 02 0000 150</t>
  </si>
  <si>
    <t>000 2 02 25229 02 0000 150</t>
  </si>
  <si>
    <t>000 2 02 25402 02 0000 150</t>
  </si>
  <si>
    <t>000 2 02 25462 02 0000 150</t>
  </si>
  <si>
    <t>000 2 02 25515 02 0000 150</t>
  </si>
  <si>
    <t>000 2 02 25519 02 0000 150</t>
  </si>
  <si>
    <t>000 2 02 25520 02 0000 150</t>
  </si>
  <si>
    <t>000 2 02 25526 02 0000 150</t>
  </si>
  <si>
    <t>000 2 02 25527 02 0000 150</t>
  </si>
  <si>
    <t>000 2 02 25554 02 0000 150</t>
  </si>
  <si>
    <t>000 2 02 25555 02 0000 150</t>
  </si>
  <si>
    <t>000 2 02 30000 00 0000 150</t>
  </si>
  <si>
    <t>000 2 02 35118 02 0000 150</t>
  </si>
  <si>
    <t>000 2 02 35120 02 0000 150</t>
  </si>
  <si>
    <t>000 2 02 35128 02 0000 150</t>
  </si>
  <si>
    <t>000 2 02 35129 02 0000 150</t>
  </si>
  <si>
    <t>000 2 02 35135 02 0000 150</t>
  </si>
  <si>
    <t>000 2 02 35137 02 0000 150</t>
  </si>
  <si>
    <t>000 2 02 35176 02 0000 150</t>
  </si>
  <si>
    <t>000 2 02 35220 02 0000 150</t>
  </si>
  <si>
    <t>000 2 02 35240 02 0000 150</t>
  </si>
  <si>
    <t>000 2 02 35250 02 0000 150</t>
  </si>
  <si>
    <t>000 2 02 35260 02 0000 150</t>
  </si>
  <si>
    <t>000 2 02 35270 02 0000 150</t>
  </si>
  <si>
    <t>000 2 02 35280 02 0000 150</t>
  </si>
  <si>
    <t>000 2 02 35290 02 0000 150</t>
  </si>
  <si>
    <t>000 2 02 35380 02 0000 150</t>
  </si>
  <si>
    <t>000 2 02 35573 02 0000 150</t>
  </si>
  <si>
    <t>000 2 02 35900 02 0000 150</t>
  </si>
  <si>
    <t>000 2 02 40000 00 0000 150</t>
  </si>
  <si>
    <t>000 2 02 45141 02 0000 150</t>
  </si>
  <si>
    <t>000 2 02 45142 02 0000 150</t>
  </si>
  <si>
    <t>000 2 02 45161 02 0000 150</t>
  </si>
  <si>
    <t>000 2 02 45197 02 0000 150</t>
  </si>
  <si>
    <t>000 1 08 07141 01 0000 110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</si>
  <si>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</si>
  <si>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</si>
  <si>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</si>
  <si>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</si>
  <si>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</si>
  <si>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000 1 08 07010 01 0000 110</t>
  </si>
  <si>
    <t>000 1 03 02142 01 0000 110</t>
  </si>
  <si>
    <t>Плата за предоставление сведений из Единого государственного реестра недвижимости</t>
  </si>
  <si>
    <t>000 1 13 01031 01 0000 130</t>
  </si>
  <si>
    <t>Распределение доходов областного бюджета по кодам классификации доходов бюджетов на плановый период 2021 и 2022 годов</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</si>
  <si>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</si>
  <si>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</si>
  <si>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000 1 03 02143 01 0000 110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</si>
  <si>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</si>
  <si>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</si>
  <si>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</si>
  <si>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000 1 03 02232 01 0000 110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</si>
  <si>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</si>
  <si>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</si>
  <si>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</si>
  <si>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000 1 03 02242 01 0000 110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</si>
  <si>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</si>
  <si>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</si>
  <si>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</si>
  <si>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000 1 03 02252 01 0000 110</t>
  </si>
  <si>
    <t>000 1 03 02270 01 0000 110</t>
  </si>
  <si>
    <t>000 1 03 02290 01 0000 110</t>
  </si>
  <si>
    <t>Государственная пошлина по делам, рассматриваемым конституционными (уставными) судами субъектов Российской Федерации</t>
  </si>
  <si>
    <t>000 1 08 02020 01 0000 110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</si>
  <si>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</si>
  <si>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повторную выдачу свидетельства о постановке на учет в налоговом органе</t>
  </si>
  <si>
    <t>000 1 08 07310 01 0000 110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</si>
  <si>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</si>
  <si>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</si>
  <si>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Плата за предоставление информации из реестра дисквалифицированных лиц</t>
  </si>
  <si>
    <t>000 1 13 01190 01 0000 130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</si>
  <si>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</si>
  <si>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</si>
  <si>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000 1 16 01072 01 0000 140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</si>
  <si>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</si>
  <si>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</si>
  <si>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000 1 16 01121 01 0000 140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</si>
  <si>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</si>
  <si>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000 1 16 01156 01 0000 140</t>
  </si>
  <si>
    <t>000 1 16 07010 02 0000 140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</si>
  <si>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</si>
  <si>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</si>
  <si>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000 1 16 11063 01 0000 140</t>
  </si>
  <si>
    <t xml:space="preserve">БЕЗВОЗМЕЗДНЫЕ ПОСТУПЛЕНИЯ </t>
  </si>
  <si>
    <t>БЕЗВОЗМЕЗДНЫЕ ПОСТУПЛЕНИЯ ОТ НЕРЕЗИДЕНТОВ</t>
  </si>
  <si>
    <t>000 2 01 00000 00 0000 000</t>
  </si>
  <si>
    <t>Предоставление нерезидентами грантов для получателей средств бюджетов субъектов Российской Федерации</t>
  </si>
  <si>
    <t>000 2 01 02010 02 0000 150</t>
  </si>
  <si>
    <t>Субсидии бюджетам субъектов Российской Федерации на выплату региональных социальных доплат к пенсии</t>
  </si>
  <si>
    <t>000 2 02 25007 02 0000 150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</si>
  <si>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</si>
  <si>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000 2 02 25066 02 0000 150</t>
  </si>
  <si>
    <t>000 2 02 25081 02 0000 150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</si>
  <si>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</si>
  <si>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000 2 02 25084 02 0000 150</t>
  </si>
  <si>
    <t xml:space="preserve">000 2 02 25086 02 0000 150 </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</si>
  <si>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</si>
  <si>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000 2 02 25097 02 0000 150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</si>
  <si>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</si>
  <si>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000 2 02 25114 02 0000 150</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</si>
  <si>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</si>
  <si>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</si>
  <si>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000 2 02 25162 02 0000 150</t>
  </si>
  <si>
    <t>Субсидии бюджетам субъектов Российской Федерации на обновление материально-технической базы для формирования у обучающихся современных технологических и гуманитарных навыков</t>
  </si>
  <si>
    <t>000 2 02 25169 02 0000 150</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</si>
  <si>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</si>
  <si>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000 2 02 25177 02 0000 150</t>
  </si>
  <si>
    <t>Субсидии бюджетам субъектов Российской Федерации на поддержку образования для детей с ограниченными возможностями здоровья</t>
  </si>
  <si>
    <t>000 2 02 25187 02 0000 150</t>
  </si>
  <si>
    <t>Субсидии бюджетам субъектов Российской Федерации на создание центров выявления и поддержки одаренных детей</t>
  </si>
  <si>
    <t>000 2 02 25189 02 0000 150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</si>
  <si>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</si>
  <si>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000 2 02 25210 02 0000 150</t>
  </si>
  <si>
    <t>Субсидии бюджетам субъектов Российской Федерации на создание центров цифрового образования детей</t>
  </si>
  <si>
    <t>000 2 02 25219 02 0000 150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</si>
  <si>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</si>
  <si>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000 2 02 25232 02 0000 150</t>
  </si>
  <si>
    <t>Субсидии бюджетам субъектов Российской Федерации на строительство и реконструкцию (модернизацию) объектов питьевого водоснабжения</t>
  </si>
  <si>
    <t>000 2 02 25243 02 0000 150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</si>
  <si>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</si>
  <si>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</si>
  <si>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</si>
  <si>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000 2 02 25294 02 0000 150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</si>
  <si>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</si>
  <si>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000 2 02 25299 02 0000 150</t>
  </si>
  <si>
    <t xml:space="preserve">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t>
  </si>
  <si>
    <t>000 2 02 25461 02 0000 150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</si>
  <si>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</si>
  <si>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</si>
  <si>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000 2 02 25467 02 0000 150</t>
  </si>
  <si>
    <t>Субсидии бюджетам субъектов Российской Федерации на создание системы поддержки фермеров и развитие сельской кооперации</t>
  </si>
  <si>
    <t>000 2 02 25480 02 0000 150</t>
  </si>
  <si>
    <t>Субсидии бюджетам субъектов Российской Федерации на реализацию мероприятий по обеспечению жильем молодых семей</t>
  </si>
  <si>
    <t>000 2 02 25497 02 0000 150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</si>
  <si>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</si>
  <si>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000 2 02 25502 02 0000 150</t>
  </si>
  <si>
    <t>000 2 02 25508 02 0000 150</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</si>
  <si>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</si>
  <si>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</si>
  <si>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</si>
  <si>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</si>
  <si>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</si>
  <si>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</si>
  <si>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</si>
  <si>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Субсидии бюджетам субъектов Российской Федерации на обеспечение комплексного развития сельских территорий</t>
  </si>
  <si>
    <t>000 2 02 25576 02 0000 150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</si>
  <si>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</si>
  <si>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000 2 02 27139 02 0000 150</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</si>
  <si>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</si>
  <si>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</si>
  <si>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</si>
  <si>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</si>
  <si>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</si>
  <si>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</si>
  <si>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</si>
  <si>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</si>
  <si>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000 2 02 35429 02 0000 150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</si>
  <si>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</si>
  <si>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000 2 02 35430 02 0000 150</t>
  </si>
  <si>
    <t>Субвенции бюджетам субъектов Российской Федерации на формирование запаса лесных семян для лесовосстановления</t>
  </si>
  <si>
    <t>000 2 02 35431 02 0000 150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</si>
  <si>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</si>
  <si>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</si>
  <si>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</si>
  <si>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</si>
  <si>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</si>
  <si>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</si>
  <si>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</si>
  <si>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</si>
  <si>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000 2 02 45190 02 0000 150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</si>
  <si>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</si>
  <si>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000 2 02 45191 02 0000 150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</si>
  <si>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</si>
  <si>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000 2 02 45192 02 0000 150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</si>
  <si>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</si>
  <si>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</si>
  <si>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000 2 02 45216 02 0000 150</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</si>
  <si>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</si>
  <si>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000 2 02 45296 02 0000 150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</si>
  <si>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</si>
  <si>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000 2 02 45393 02 0000 150</t>
  </si>
  <si>
    <t>Межбюджетные трансферты, передаваемые бюджетам на создание виртуальных концертных залов</t>
  </si>
  <si>
    <t>000 2 02 45453 02 0000 150</t>
  </si>
  <si>
    <t>Межбюджетные трансферты, передаваемые бюджетам субъектов Российской Федерации на создание модельных муниципальных библиотек</t>
  </si>
  <si>
    <t>000 2 02 45454 02 0000 150</t>
  </si>
  <si>
    <t>Межбюджетные трансферты, передаваемые бюджетам субъектов Российской Федерации на реновацию учреждений отрасли культуры</t>
  </si>
  <si>
    <t>000 2 02 45455 02 0000 150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</si>
  <si>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</si>
  <si>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</si>
  <si>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БЕЗВОЗМЕЗДНЫЕ ПОСТУПЛЕНИЯ ОТ ГОСУДАРСТВЕННЫХ (МУНИЦИПАЛЬНЫХ) ОРГАНИЗАЦИЙ</t>
  </si>
  <si>
    <t>000 2 03 00000 00 0000 000</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</si>
  <si>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</si>
  <si>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</si>
  <si>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</si>
  <si>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</si>
  <si>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</si>
  <si>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</si>
  <si>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</si>
  <si>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000 1 16 01052 01 0000 140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</si>
  <si>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</si>
  <si>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</si>
  <si>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</si>
  <si>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</si>
  <si>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000 1 16 01202 01 0000 140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</si>
  <si>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</si>
  <si>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</si>
  <si>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</si>
  <si>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</si>
  <si>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</si>
  <si>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</si>
  <si>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</si>
  <si>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000 1 16 10022 02 0000 140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</si>
  <si>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</si>
  <si>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000 1 16 10100 02 0000 140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</si>
  <si>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действующим до 1 января 2020 года</t>
  </si>
  <si>
    <t>000 1 16 10122 01 0000 140</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</si>
  <si>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</si>
  <si>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</si>
  <si>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</si>
  <si>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000 2 02 29999 02 0000 150</t>
  </si>
  <si>
    <t>Прочие субсидии бюджетам субъектов Российской Федерации</t>
  </si>
  <si>
    <t>000 2 02 27384 02 0000 150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</si>
  <si>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</si>
  <si>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 xml:space="preserve">Дотации бюджетам субъектов Российской Федерации на выравнивание бюджетной обеспеченности </t>
  </si>
  <si>
    <t>000 2 02 15000 00 0000 150</t>
  </si>
  <si>
    <t>Доходы от уплаты акцизов на этиловый спирт из пищевого или непищевого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</si>
  <si>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с учетом установленных дифференцированных нормативов отчислений в бюджеты субъектов Российской Федерации (по нормативам, установленным Федеральным законом о федеральном бюджете)</t>
  </si>
  <si>
    <t>Межбюджетные трансферты, передаваемые бюджетам субъектов Российской Федерации на финансовое обеспечение дорожной деятельности</t>
  </si>
  <si>
    <t>000 2 02 45390 02 0000 150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</si>
  <si>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</si>
  <si>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r>
      <t>000 2 02 25586 02 0000 150</t>
    </r>
    <r>
      <rPr>
        <sz val="14"/>
        <color rgb="FF000000"/>
        <rFont val="Times New Roman"/>
        <family val="1"/>
        <charset val="204"/>
      </rPr>
      <t xml:space="preserve"> </t>
    </r>
  </si>
  <si>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</si>
  <si>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</si>
  <si>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000 2 02 25291 02 0000 150</t>
  </si>
  <si>
    <t>Субсидии  бюджетам субъектов Российской Федерации на повышение эффективности службы занятости</t>
  </si>
  <si>
    <t>000 2 02 25514 02 0000 150</t>
  </si>
  <si>
    <t>Субсидии бюджетам субъектов Российской Федерации на реализацию мероприятий в сфере реабилитации и абилитации инвалидов</t>
  </si>
  <si>
    <t>000 2 02 25569 02 0000 150</t>
  </si>
  <si>
    <t>Субсидии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</si>
  <si>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000 2 02 25173 02 0000 150</t>
  </si>
  <si>
    <t>000 2 02 25255 02 0000 150</t>
  </si>
  <si>
    <t xml:space="preserve">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</si>
  <si>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000 2 02 25242 02 0000 150</t>
  </si>
  <si>
    <t xml:space="preserve">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 </t>
  </si>
  <si>
    <t>Субсидии бюджетам на оснащение объектов спортивной инфраструктуры спортивно-технологическим оборудованием</t>
  </si>
  <si>
    <t>000 2 02 25228 00 0000 150</t>
  </si>
  <si>
    <t>Субсидии бюджетам субъектов Российской Федерации на создание детских технопарков "Кванториум"</t>
  </si>
  <si>
    <t xml:space="preserve">                 Приложение 5.1
                 к Закону Мурманской области
                 "Об областном бюджете на 2020 год                             
                 и на плановый период 2021 и 2022 годов"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</si>
</sst>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color rgb="FF000000"/>
      <name val="Times New Roman"/>
      <family val="1"/>
      <charset val="204"/>
    </font>
    <font>
      <sz val="10"/>
      <name val="Times New Roman"/>
      <family val="1"/>
      <charset val="204"/>
    </font>
    <font>
      <sz val="10"/>
      <name val="Arial Cyr"/>
      <charset val="204"/>
    </font>
    <font>
      <sz val="12"/>
      <name val="Times New Roman"/>
      <family val="1"/>
      <charset val="204"/>
    </font>
    <font>
      <sz val="11"/>
      <color theme="1"/>
      <name val="Calibri"/>
      <family val="2"/>
      <charset val="204"/>
      <scheme val="minor"/>
    </font>
    <font>
      <b/>
      <sz val="10"/>
      <color rgb="FF000000"/>
      <name val="Times New Roman"/>
      <family val="1"/>
      <charset val="204"/>
    </font>
    <font>
      <b/>
      <sz val="12"/>
      <color rgb="FF000000"/>
      <name val="Times New Roman"/>
      <family val="1"/>
      <charset val="204"/>
    </font>
    <font>
      <b/>
      <i/>
      <sz val="10"/>
      <color rgb="FF000000"/>
      <name val="Times New Roman"/>
      <family val="1"/>
      <charset val="204"/>
    </font>
    <font>
      <sz val="10"/>
      <color theme="1"/>
      <name val="Times New Roman"/>
      <family val="1"/>
      <charset val="204"/>
    </font>
    <font>
      <sz val="10"/>
      <color rgb="FF000000"/>
      <name val="Times New Roman"/>
      <family val="1"/>
      <charset val="204"/>
    </font>
    <font>
      <sz val="8"/>
      <color rgb="FF000000"/>
      <name val="Arial"/>
      <family val="2"/>
      <charset val="204"/>
    </font>
    <font>
      <sz val="10"/>
      <color rgb="FF000000"/>
      <name val="Arial"/>
      <family val="2"/>
      <charset val="204"/>
    </font>
    <font>
      <b/>
      <sz val="10"/>
      <name val="Times New Roman"/>
      <family val="1"/>
      <charset val="204"/>
    </font>
    <font>
      <sz val="12"/>
      <color rgb="FF000000"/>
      <name val="Times New Roman"/>
      <family val="1"/>
      <charset val="204"/>
    </font>
    <font>
      <sz val="14"/>
      <name val="Times New Roman"/>
      <family val="1"/>
      <charset val="204"/>
    </font>
    <font>
      <b/>
      <sz val="14"/>
      <color rgb="FF000000"/>
      <name val="Times New Roman"/>
      <family val="1"/>
      <charset val="204"/>
    </font>
    <font>
      <b/>
      <sz val="10"/>
      <color theme="1"/>
      <name val="Times New Roman"/>
      <family val="1"/>
      <charset val="204"/>
    </font>
    <font>
      <sz val="14"/>
      <color rgb="FF000000"/>
      <name val="Times New Roman"/>
      <family val="1"/>
      <charset val="204"/>
    </font>
    <font>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D9D9D9"/>
      </left>
      <right style="thin">
        <color rgb="FFBFBFBF"/>
      </right>
      <top/>
      <bottom style="thin">
        <color rgb="FFD9D9D9"/>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D9D9D9"/>
      </left>
      <right style="thin">
        <color rgb="FFD9D9D9"/>
      </right>
      <top/>
      <bottom style="thin">
        <color rgb="FFD9D9D9"/>
      </bottom>
      <diagonal/>
    </border>
  </borders>
  <cellStyleXfs count="8">
    <xf numFmtId="0" fontId="0" fillId="0" borderId="0">
      <alignment vertical="top" wrapText="1"/>
    </xf>
    <xf numFmtId="0" fontId="2" fillId="0" borderId="0"/>
    <xf numFmtId="0" fontId="4" fillId="0" borderId="0"/>
    <xf numFmtId="0" fontId="9" fillId="0" borderId="0">
      <alignment vertical="top" wrapText="1"/>
    </xf>
    <xf numFmtId="49" fontId="10" fillId="0" borderId="2">
      <alignment horizontal="center"/>
    </xf>
    <xf numFmtId="0" fontId="11" fillId="0" borderId="0">
      <alignment horizontal="left" vertical="top" wrapText="1"/>
    </xf>
    <xf numFmtId="4" fontId="11" fillId="0" borderId="3">
      <alignment horizontal="right" vertical="top" shrinkToFit="1"/>
    </xf>
    <xf numFmtId="49" fontId="11" fillId="0" borderId="6">
      <alignment horizontal="center" vertical="top" shrinkToFit="1"/>
    </xf>
  </cellStyleXfs>
  <cellXfs count="66">
    <xf numFmtId="0" fontId="0" fillId="0" borderId="0" xfId="0" applyFont="1" applyFill="1" applyAlignment="1">
      <alignment vertical="top" wrapText="1"/>
    </xf>
    <xf numFmtId="0" fontId="0" fillId="0" borderId="0" xfId="0" applyFont="1" applyFill="1" applyAlignment="1">
      <alignment vertical="top" wrapText="1"/>
    </xf>
    <xf numFmtId="0" fontId="5" fillId="0" borderId="0" xfId="0" applyFont="1" applyFill="1" applyAlignment="1">
      <alignment wrapText="1"/>
    </xf>
    <xf numFmtId="0" fontId="0" fillId="0" borderId="0" xfId="0" applyFont="1" applyFill="1" applyAlignment="1">
      <alignment wrapText="1"/>
    </xf>
    <xf numFmtId="4" fontId="0" fillId="0" borderId="0" xfId="0" applyNumberFormat="1" applyFont="1" applyFill="1" applyAlignment="1">
      <alignment wrapText="1"/>
    </xf>
    <xf numFmtId="0" fontId="7" fillId="0" borderId="0" xfId="0" applyFont="1" applyFill="1" applyAlignment="1">
      <alignment wrapText="1"/>
    </xf>
    <xf numFmtId="0" fontId="0" fillId="0" borderId="0" xfId="0" applyNumberFormat="1" applyFont="1" applyFill="1" applyAlignment="1">
      <alignment horizontal="justify" wrapText="1"/>
    </xf>
    <xf numFmtId="0" fontId="0" fillId="0" borderId="0" xfId="0" applyFont="1" applyFill="1" applyAlignment="1">
      <alignment vertical="top" wrapText="1"/>
    </xf>
    <xf numFmtId="0" fontId="5" fillId="0" borderId="0" xfId="0" applyFont="1" applyFill="1" applyBorder="1" applyAlignment="1">
      <alignment horizontal="center" wrapText="1"/>
    </xf>
    <xf numFmtId="0" fontId="0" fillId="0" borderId="0" xfId="0" applyFont="1" applyFill="1" applyBorder="1" applyAlignment="1">
      <alignment horizontal="center" wrapText="1"/>
    </xf>
    <xf numFmtId="0" fontId="0" fillId="0" borderId="0" xfId="0" applyNumberFormat="1" applyFont="1" applyFill="1" applyBorder="1" applyAlignment="1">
      <alignment horizontal="center" wrapText="1"/>
    </xf>
    <xf numFmtId="0" fontId="5" fillId="0" borderId="0" xfId="0" applyNumberFormat="1" applyFont="1" applyFill="1" applyBorder="1" applyAlignment="1">
      <alignment horizontal="center" wrapText="1"/>
    </xf>
    <xf numFmtId="0" fontId="1" fillId="0" borderId="0" xfId="0" applyFont="1" applyFill="1" applyBorder="1" applyAlignment="1">
      <alignment horizontal="center" wrapText="1"/>
    </xf>
    <xf numFmtId="49" fontId="1" fillId="0" borderId="0" xfId="0" applyNumberFormat="1" applyFont="1" applyFill="1" applyBorder="1" applyAlignment="1">
      <alignment horizontal="center" wrapText="1"/>
    </xf>
    <xf numFmtId="0" fontId="0" fillId="0" borderId="0" xfId="0" applyFont="1" applyFill="1" applyAlignment="1">
      <alignment vertical="center" wrapText="1"/>
    </xf>
    <xf numFmtId="0" fontId="5" fillId="0" borderId="0" xfId="0" applyFont="1" applyFill="1" applyAlignment="1">
      <alignment vertical="center" wrapText="1"/>
    </xf>
    <xf numFmtId="4" fontId="5" fillId="0" borderId="0" xfId="0" applyNumberFormat="1" applyFont="1" applyFill="1" applyAlignment="1">
      <alignment vertical="center" wrapText="1"/>
    </xf>
    <xf numFmtId="0" fontId="5" fillId="0" borderId="0" xfId="0" applyNumberFormat="1" applyFont="1" applyFill="1" applyBorder="1" applyAlignment="1">
      <alignment horizontal="justify" wrapText="1"/>
    </xf>
    <xf numFmtId="0" fontId="0" fillId="0" borderId="0" xfId="0" applyNumberFormat="1" applyFont="1" applyFill="1" applyBorder="1" applyAlignment="1">
      <alignment horizontal="justify" wrapText="1"/>
    </xf>
    <xf numFmtId="0" fontId="1" fillId="0" borderId="0" xfId="0" applyNumberFormat="1" applyFont="1" applyFill="1" applyBorder="1" applyAlignment="1">
      <alignment horizontal="justify" wrapText="1"/>
    </xf>
    <xf numFmtId="0" fontId="0" fillId="0" borderId="0" xfId="0" applyFont="1" applyFill="1" applyBorder="1" applyAlignment="1">
      <alignment horizontal="justify" wrapText="1"/>
    </xf>
    <xf numFmtId="49" fontId="0" fillId="0" borderId="0" xfId="0" applyNumberFormat="1" applyFont="1" applyFill="1" applyBorder="1" applyAlignment="1">
      <alignment horizontal="justify" wrapText="1"/>
    </xf>
    <xf numFmtId="0" fontId="1" fillId="0"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2" fillId="2" borderId="0" xfId="0" applyFont="1" applyFill="1" applyBorder="1" applyAlignment="1">
      <alignment horizontal="center" wrapText="1"/>
    </xf>
    <xf numFmtId="0" fontId="5" fillId="2" borderId="0" xfId="0" applyFont="1" applyFill="1" applyBorder="1" applyAlignment="1">
      <alignment horizontal="center" wrapText="1"/>
    </xf>
    <xf numFmtId="0" fontId="0" fillId="2" borderId="0" xfId="0" applyNumberFormat="1" applyFont="1" applyFill="1" applyBorder="1" applyAlignment="1">
      <alignment horizontal="left" wrapText="1"/>
    </xf>
    <xf numFmtId="0" fontId="0" fillId="2" borderId="0" xfId="0" applyFont="1" applyFill="1" applyBorder="1" applyAlignment="1">
      <alignment horizontal="center" wrapText="1"/>
    </xf>
    <xf numFmtId="0" fontId="0" fillId="2" borderId="0" xfId="0" applyNumberFormat="1" applyFont="1" applyFill="1" applyBorder="1" applyAlignment="1">
      <alignment horizontal="justify" wrapText="1"/>
    </xf>
    <xf numFmtId="0" fontId="0" fillId="2" borderId="0" xfId="0" applyFont="1" applyFill="1" applyBorder="1" applyAlignment="1" applyProtection="1">
      <alignment horizontal="center" wrapText="1"/>
      <protection locked="0"/>
    </xf>
    <xf numFmtId="0" fontId="1" fillId="2" borderId="0" xfId="0" applyNumberFormat="1" applyFont="1" applyFill="1" applyBorder="1" applyAlignment="1" applyProtection="1">
      <alignment horizontal="justify" wrapText="1"/>
      <protection locked="0"/>
    </xf>
    <xf numFmtId="0" fontId="1" fillId="2" borderId="0" xfId="0" applyFont="1" applyFill="1" applyBorder="1" applyAlignment="1" applyProtection="1">
      <alignment horizontal="center" wrapText="1"/>
      <protection locked="0"/>
    </xf>
    <xf numFmtId="0" fontId="8" fillId="2" borderId="0" xfId="0" applyNumberFormat="1" applyFont="1" applyFill="1" applyBorder="1" applyAlignment="1">
      <alignment horizontal="justify" wrapText="1"/>
    </xf>
    <xf numFmtId="0" fontId="1" fillId="2" borderId="0" xfId="0" applyFont="1" applyFill="1" applyBorder="1" applyAlignment="1">
      <alignment horizontal="center" wrapText="1"/>
    </xf>
    <xf numFmtId="0" fontId="1" fillId="2" borderId="0" xfId="0" applyNumberFormat="1" applyFont="1" applyFill="1" applyBorder="1" applyAlignment="1">
      <alignment horizontal="justify" wrapText="1"/>
    </xf>
    <xf numFmtId="0" fontId="12" fillId="2" borderId="0" xfId="0" applyNumberFormat="1" applyFont="1" applyFill="1" applyBorder="1" applyAlignment="1">
      <alignment horizontal="justify" wrapText="1"/>
    </xf>
    <xf numFmtId="0" fontId="16" fillId="2" borderId="0" xfId="0" applyNumberFormat="1" applyFont="1" applyFill="1" applyBorder="1" applyAlignment="1">
      <alignment horizontal="justify" wrapText="1"/>
    </xf>
    <xf numFmtId="0" fontId="0" fillId="2" borderId="0" xfId="0" applyNumberFormat="1" applyFont="1" applyFill="1" applyBorder="1" applyAlignment="1" applyProtection="1">
      <alignment horizontal="justify" wrapText="1"/>
      <protection locked="0"/>
    </xf>
    <xf numFmtId="4" fontId="13" fillId="2" borderId="0" xfId="0" applyNumberFormat="1" applyFont="1" applyFill="1" applyAlignment="1">
      <alignment vertical="top" wrapText="1"/>
    </xf>
    <xf numFmtId="4" fontId="3" fillId="2" borderId="0" xfId="1" applyNumberFormat="1" applyFont="1" applyFill="1" applyAlignment="1">
      <alignment horizontal="right"/>
    </xf>
    <xf numFmtId="0" fontId="6" fillId="2" borderId="1" xfId="0" applyNumberFormat="1" applyFont="1" applyFill="1" applyBorder="1" applyAlignment="1">
      <alignment horizontal="center" vertical="center" wrapText="1"/>
    </xf>
    <xf numFmtId="4" fontId="5" fillId="2" borderId="0" xfId="0" applyNumberFormat="1" applyFont="1" applyFill="1" applyBorder="1" applyAlignment="1">
      <alignment wrapText="1"/>
    </xf>
    <xf numFmtId="4" fontId="5" fillId="2" borderId="0" xfId="0" applyNumberFormat="1" applyFont="1" applyFill="1" applyAlignment="1">
      <alignment wrapText="1"/>
    </xf>
    <xf numFmtId="4" fontId="0" fillId="2" borderId="0" xfId="0" applyNumberFormat="1" applyFont="1" applyFill="1" applyBorder="1" applyAlignment="1">
      <alignment wrapText="1"/>
    </xf>
    <xf numFmtId="4" fontId="0" fillId="2" borderId="0" xfId="0" applyNumberFormat="1" applyFont="1" applyFill="1" applyAlignment="1">
      <alignment wrapText="1"/>
    </xf>
    <xf numFmtId="4" fontId="1" fillId="2" borderId="0" xfId="0" applyNumberFormat="1" applyFont="1" applyFill="1" applyBorder="1" applyAlignment="1"/>
    <xf numFmtId="4" fontId="1" fillId="2" borderId="0" xfId="0" applyNumberFormat="1" applyFont="1" applyFill="1" applyAlignment="1">
      <alignment wrapText="1"/>
    </xf>
    <xf numFmtId="4" fontId="1" fillId="2" borderId="0" xfId="0" applyNumberFormat="1" applyFont="1" applyFill="1" applyAlignment="1">
      <alignment horizontal="right" wrapText="1"/>
    </xf>
    <xf numFmtId="4" fontId="5" fillId="2" borderId="0" xfId="0" applyNumberFormat="1" applyFont="1" applyFill="1" applyAlignment="1">
      <alignment horizontal="right" wrapText="1"/>
    </xf>
    <xf numFmtId="4" fontId="0" fillId="2" borderId="0" xfId="0" applyNumberFormat="1" applyFont="1" applyFill="1" applyAlignment="1">
      <alignment horizontal="right" wrapText="1"/>
    </xf>
    <xf numFmtId="4" fontId="8" fillId="2" borderId="0" xfId="0" applyNumberFormat="1" applyFont="1" applyFill="1" applyBorder="1" applyAlignment="1">
      <alignment horizontal="right"/>
    </xf>
    <xf numFmtId="0" fontId="18" fillId="0" borderId="0" xfId="0" applyFont="1" applyFill="1" applyAlignment="1">
      <alignment vertical="top" wrapText="1"/>
    </xf>
    <xf numFmtId="0" fontId="0" fillId="0" borderId="0" xfId="0" applyFill="1" applyAlignment="1">
      <alignment wrapText="1"/>
    </xf>
    <xf numFmtId="0" fontId="8" fillId="2" borderId="0" xfId="0" applyFont="1" applyFill="1" applyBorder="1" applyAlignment="1" applyProtection="1">
      <alignment horizontal="center" wrapText="1"/>
      <protection locked="0"/>
    </xf>
    <xf numFmtId="0" fontId="8" fillId="2" borderId="0" xfId="0" applyNumberFormat="1" applyFont="1" applyFill="1" applyBorder="1" applyAlignment="1" applyProtection="1">
      <alignment horizontal="justify" wrapText="1"/>
      <protection locked="0"/>
    </xf>
    <xf numFmtId="4" fontId="8" fillId="2" borderId="0" xfId="0" applyNumberFormat="1" applyFont="1" applyFill="1" applyAlignment="1">
      <alignment horizontal="right" wrapText="1"/>
    </xf>
    <xf numFmtId="0" fontId="8" fillId="2" borderId="0" xfId="0" applyFont="1" applyFill="1" applyBorder="1" applyAlignment="1">
      <alignment horizontal="center" wrapText="1"/>
    </xf>
    <xf numFmtId="0" fontId="8" fillId="2" borderId="0" xfId="0" applyNumberFormat="1" applyFont="1" applyFill="1" applyBorder="1" applyAlignment="1" applyProtection="1">
      <alignment horizontal="justify" vertical="top" wrapText="1"/>
      <protection locked="0"/>
    </xf>
    <xf numFmtId="0" fontId="14" fillId="0" borderId="0" xfId="0" applyFont="1" applyFill="1" applyAlignment="1">
      <alignment horizontal="left" vertical="top" wrapText="1"/>
    </xf>
    <xf numFmtId="0" fontId="5"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5" fillId="0" borderId="1" xfId="0" applyNumberFormat="1" applyFont="1" applyFill="1" applyBorder="1" applyAlignment="1">
      <alignment horizontal="center" vertical="center" wrapText="1"/>
    </xf>
    <xf numFmtId="0" fontId="0" fillId="0" borderId="1" xfId="0" applyFont="1" applyFill="1" applyBorder="1" applyAlignment="1">
      <alignment vertical="top" wrapText="1"/>
    </xf>
    <xf numFmtId="4" fontId="6" fillId="2" borderId="4" xfId="0" applyNumberFormat="1" applyFont="1" applyFill="1" applyBorder="1" applyAlignment="1" applyProtection="1">
      <alignment horizontal="center" vertical="center" wrapText="1"/>
      <protection locked="0"/>
    </xf>
    <xf numFmtId="4" fontId="6" fillId="2" borderId="5" xfId="0" applyNumberFormat="1" applyFont="1" applyFill="1" applyBorder="1" applyAlignment="1" applyProtection="1">
      <alignment horizontal="center" vertical="center" wrapText="1"/>
      <protection locked="0"/>
    </xf>
    <xf numFmtId="49" fontId="15" fillId="0" borderId="0" xfId="0" applyNumberFormat="1" applyFont="1" applyFill="1" applyAlignment="1">
      <alignment horizontal="center" vertical="center" wrapText="1"/>
    </xf>
  </cellXfs>
  <cellStyles count="8">
    <cellStyle name="ex61" xfId="7"/>
    <cellStyle name="ex68" xfId="6"/>
    <cellStyle name="xl_footer" xfId="5"/>
    <cellStyle name="xl52" xfId="4"/>
    <cellStyle name="Обычный" xfId="0" builtinId="0"/>
    <cellStyle name="Обычный 2" xfId="1"/>
    <cellStyle name="Обычный 3" xfId="3"/>
    <cellStyle name="Обычный 7" xfId="2"/>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autoPageBreaks="0"/>
  </sheetPr>
  <dimension ref="A1:H206"/>
  <sheetViews>
    <sheetView showGridLines="0" tabSelected="1" view="pageLayout" zoomScaleNormal="90" zoomScaleSheetLayoutView="70" workbookViewId="0">
      <selection activeCell="B5" sqref="B5:B6"/>
    </sheetView>
  </sheetViews>
  <sheetFormatPr defaultColWidth="9.33203125" defaultRowHeight="15.75" x14ac:dyDescent="0.2"/>
  <cols>
    <col min="1" max="1" width="67" style="6" customWidth="1"/>
    <col min="2" max="2" width="30.1640625" style="3" customWidth="1"/>
    <col min="3" max="3" width="20.83203125" style="38" customWidth="1"/>
    <col min="4" max="4" width="21.5" style="38" customWidth="1"/>
    <col min="5" max="5" width="69.5" style="1" customWidth="1"/>
    <col min="6" max="6" width="20.5" style="1" customWidth="1"/>
    <col min="7" max="8" width="19.33203125" style="1" customWidth="1"/>
    <col min="9" max="16384" width="9.33203125" style="1"/>
  </cols>
  <sheetData>
    <row r="1" spans="1:7" s="7" customFormat="1" ht="85.5" customHeight="1" x14ac:dyDescent="0.2">
      <c r="A1" s="6"/>
      <c r="B1" s="58" t="s">
        <v>401</v>
      </c>
      <c r="C1" s="58"/>
      <c r="D1" s="58"/>
    </row>
    <row r="2" spans="1:7" s="7" customFormat="1" ht="42.75" customHeight="1" x14ac:dyDescent="0.2">
      <c r="A2" s="65" t="s">
        <v>198</v>
      </c>
      <c r="B2" s="65"/>
      <c r="C2" s="65"/>
      <c r="D2" s="65"/>
    </row>
    <row r="3" spans="1:7" s="7" customFormat="1" ht="6" customHeight="1" x14ac:dyDescent="0.2">
      <c r="A3" s="6"/>
      <c r="B3" s="3"/>
      <c r="C3" s="38"/>
      <c r="D3" s="38"/>
    </row>
    <row r="4" spans="1:7" s="7" customFormat="1" x14ac:dyDescent="0.25">
      <c r="A4" s="6"/>
      <c r="B4" s="3"/>
      <c r="C4" s="38"/>
      <c r="D4" s="39" t="s">
        <v>1</v>
      </c>
    </row>
    <row r="5" spans="1:7" s="7" customFormat="1" ht="30" customHeight="1" x14ac:dyDescent="0.2">
      <c r="A5" s="61" t="s">
        <v>2</v>
      </c>
      <c r="B5" s="59" t="s">
        <v>3</v>
      </c>
      <c r="C5" s="63" t="s">
        <v>128</v>
      </c>
      <c r="D5" s="64"/>
    </row>
    <row r="6" spans="1:7" x14ac:dyDescent="0.2">
      <c r="A6" s="62"/>
      <c r="B6" s="60"/>
      <c r="C6" s="40">
        <v>2021</v>
      </c>
      <c r="D6" s="40">
        <v>2022</v>
      </c>
    </row>
    <row r="7" spans="1:7" s="15" customFormat="1" ht="18.75" customHeight="1" x14ac:dyDescent="0.2">
      <c r="A7" s="17" t="s">
        <v>4</v>
      </c>
      <c r="B7" s="8" t="s">
        <v>5</v>
      </c>
      <c r="C7" s="41">
        <f>C8+C58</f>
        <v>66231010939.279999</v>
      </c>
      <c r="D7" s="41">
        <f>D8+D58</f>
        <v>70020724003.410004</v>
      </c>
    </row>
    <row r="8" spans="1:7" s="15" customFormat="1" ht="18.75" customHeight="1" x14ac:dyDescent="0.2">
      <c r="A8" s="17" t="s">
        <v>6</v>
      </c>
      <c r="B8" s="9" t="s">
        <v>0</v>
      </c>
      <c r="C8" s="41">
        <f>C9+C18+C30+C35+C41</f>
        <v>65860925459.279999</v>
      </c>
      <c r="D8" s="42">
        <f>D9+D18+D30+D35+D41</f>
        <v>69650783517.410004</v>
      </c>
      <c r="G8" s="16"/>
    </row>
    <row r="9" spans="1:7" s="14" customFormat="1" ht="18.75" customHeight="1" x14ac:dyDescent="0.2">
      <c r="A9" s="17" t="s">
        <v>7</v>
      </c>
      <c r="B9" s="11" t="s">
        <v>8</v>
      </c>
      <c r="C9" s="41">
        <f t="shared" ref="C9:D9" si="0">C10+C13</f>
        <v>54209053950</v>
      </c>
      <c r="D9" s="42">
        <f t="shared" si="0"/>
        <v>57004512494</v>
      </c>
    </row>
    <row r="10" spans="1:7" s="15" customFormat="1" ht="20.25" customHeight="1" x14ac:dyDescent="0.2">
      <c r="A10" s="17" t="s">
        <v>9</v>
      </c>
      <c r="B10" s="11" t="s">
        <v>10</v>
      </c>
      <c r="C10" s="41">
        <f t="shared" ref="C10:D10" si="1">C11+C12</f>
        <v>26631005950</v>
      </c>
      <c r="D10" s="42">
        <f t="shared" si="1"/>
        <v>27839161494</v>
      </c>
    </row>
    <row r="11" spans="1:7" s="3" customFormat="1" ht="38.25" x14ac:dyDescent="0.2">
      <c r="A11" s="18" t="s">
        <v>79</v>
      </c>
      <c r="B11" s="10" t="s">
        <v>80</v>
      </c>
      <c r="C11" s="43">
        <v>14789695250</v>
      </c>
      <c r="D11" s="44">
        <v>15503571594</v>
      </c>
    </row>
    <row r="12" spans="1:7" s="3" customFormat="1" ht="38.25" x14ac:dyDescent="0.2">
      <c r="A12" s="18" t="s">
        <v>81</v>
      </c>
      <c r="B12" s="10" t="s">
        <v>82</v>
      </c>
      <c r="C12" s="43">
        <v>11841310700</v>
      </c>
      <c r="D12" s="44">
        <v>12335589900</v>
      </c>
    </row>
    <row r="13" spans="1:7" s="2" customFormat="1" ht="12.75" x14ac:dyDescent="0.2">
      <c r="A13" s="17" t="s">
        <v>11</v>
      </c>
      <c r="B13" s="11" t="s">
        <v>12</v>
      </c>
      <c r="C13" s="41">
        <f t="shared" ref="C13:D13" si="2">SUM(C14:C17)</f>
        <v>27578048000</v>
      </c>
      <c r="D13" s="41">
        <f t="shared" si="2"/>
        <v>29165351000</v>
      </c>
    </row>
    <row r="14" spans="1:7" s="3" customFormat="1" ht="63.75" x14ac:dyDescent="0.2">
      <c r="A14" s="18" t="s">
        <v>83</v>
      </c>
      <c r="B14" s="10" t="s">
        <v>84</v>
      </c>
      <c r="C14" s="43">
        <v>27265655000</v>
      </c>
      <c r="D14" s="44">
        <v>28827734200</v>
      </c>
    </row>
    <row r="15" spans="1:7" s="3" customFormat="1" ht="89.25" x14ac:dyDescent="0.2">
      <c r="A15" s="18" t="s">
        <v>189</v>
      </c>
      <c r="B15" s="10" t="s">
        <v>190</v>
      </c>
      <c r="C15" s="43">
        <v>60320000</v>
      </c>
      <c r="D15" s="44">
        <v>62732800</v>
      </c>
    </row>
    <row r="16" spans="1:7" s="3" customFormat="1" ht="38.25" x14ac:dyDescent="0.2">
      <c r="A16" s="18" t="s">
        <v>191</v>
      </c>
      <c r="B16" s="10" t="s">
        <v>192</v>
      </c>
      <c r="C16" s="43">
        <v>124800000</v>
      </c>
      <c r="D16" s="44">
        <v>129792000</v>
      </c>
    </row>
    <row r="17" spans="1:8" s="3" customFormat="1" ht="66.75" customHeight="1" x14ac:dyDescent="0.2">
      <c r="A17" s="18" t="s">
        <v>129</v>
      </c>
      <c r="B17" s="10" t="s">
        <v>85</v>
      </c>
      <c r="C17" s="43">
        <v>127273000</v>
      </c>
      <c r="D17" s="44">
        <v>145092000</v>
      </c>
    </row>
    <row r="18" spans="1:8" s="3" customFormat="1" ht="25.5" x14ac:dyDescent="0.2">
      <c r="A18" s="17" t="s">
        <v>13</v>
      </c>
      <c r="B18" s="8" t="s">
        <v>14</v>
      </c>
      <c r="C18" s="42">
        <f>SUM(C19:C29)</f>
        <v>3617869259.2800002</v>
      </c>
      <c r="D18" s="42">
        <f>SUM(D19:D29)</f>
        <v>4633436723.4099998</v>
      </c>
    </row>
    <row r="19" spans="1:8" s="14" customFormat="1" ht="17.25" customHeight="1" x14ac:dyDescent="0.2">
      <c r="A19" s="18" t="s">
        <v>15</v>
      </c>
      <c r="B19" s="9" t="s">
        <v>16</v>
      </c>
      <c r="C19" s="45">
        <v>16430000</v>
      </c>
      <c r="D19" s="46">
        <v>17168000</v>
      </c>
    </row>
    <row r="20" spans="1:8" s="2" customFormat="1" ht="89.25" x14ac:dyDescent="0.2">
      <c r="A20" s="19" t="s">
        <v>379</v>
      </c>
      <c r="B20" s="9" t="s">
        <v>214</v>
      </c>
      <c r="C20" s="43">
        <v>6966000</v>
      </c>
      <c r="D20" s="44">
        <v>7654000</v>
      </c>
    </row>
    <row r="21" spans="1:8" s="3" customFormat="1" ht="88.5" customHeight="1" x14ac:dyDescent="0.2">
      <c r="A21" s="19" t="s">
        <v>380</v>
      </c>
      <c r="B21" s="9" t="s">
        <v>215</v>
      </c>
      <c r="C21" s="43">
        <v>1134000</v>
      </c>
      <c r="D21" s="44">
        <v>1246000</v>
      </c>
      <c r="E21" s="4"/>
    </row>
    <row r="22" spans="1:8" s="3" customFormat="1" ht="127.5" x14ac:dyDescent="0.2">
      <c r="A22" s="19" t="s">
        <v>199</v>
      </c>
      <c r="B22" s="12" t="s">
        <v>195</v>
      </c>
      <c r="C22" s="45">
        <v>775625000</v>
      </c>
      <c r="D22" s="47">
        <v>806650000</v>
      </c>
    </row>
    <row r="23" spans="1:8" s="3" customFormat="1" ht="153" customHeight="1" x14ac:dyDescent="0.2">
      <c r="A23" s="19" t="s">
        <v>200</v>
      </c>
      <c r="B23" s="12" t="s">
        <v>201</v>
      </c>
      <c r="C23" s="45">
        <v>320880000</v>
      </c>
      <c r="D23" s="47">
        <v>333715200</v>
      </c>
    </row>
    <row r="24" spans="1:8" s="3" customFormat="1" ht="91.5" customHeight="1" x14ac:dyDescent="0.2">
      <c r="A24" s="18" t="s">
        <v>202</v>
      </c>
      <c r="B24" s="9" t="s">
        <v>203</v>
      </c>
      <c r="C24" s="43">
        <f>770173040.49-106508821.49</f>
        <v>663664219</v>
      </c>
      <c r="D24" s="44">
        <f>818626711.7-103902979.5</f>
        <v>714723732.20000005</v>
      </c>
      <c r="F24" s="4"/>
      <c r="G24" s="4"/>
      <c r="H24" s="4"/>
    </row>
    <row r="25" spans="1:8" s="3" customFormat="1" ht="92.25" customHeight="1" x14ac:dyDescent="0.2">
      <c r="A25" s="18" t="s">
        <v>204</v>
      </c>
      <c r="B25" s="9" t="s">
        <v>205</v>
      </c>
      <c r="C25" s="43">
        <f>380825880.9-52665198.13</f>
        <v>328160682.76999998</v>
      </c>
      <c r="D25" s="44">
        <f>777152811.18-98638966.31</f>
        <v>678513844.86999989</v>
      </c>
    </row>
    <row r="26" spans="1:8" s="3" customFormat="1" ht="102" x14ac:dyDescent="0.2">
      <c r="A26" s="18" t="s">
        <v>206</v>
      </c>
      <c r="B26" s="9" t="s">
        <v>207</v>
      </c>
      <c r="C26" s="43">
        <v>3864895.65</v>
      </c>
      <c r="D26" s="44">
        <v>4036304.44</v>
      </c>
    </row>
    <row r="27" spans="1:8" s="3" customFormat="1" ht="102" x14ac:dyDescent="0.2">
      <c r="A27" s="18" t="s">
        <v>208</v>
      </c>
      <c r="B27" s="9" t="s">
        <v>209</v>
      </c>
      <c r="C27" s="43">
        <v>1911067.01</v>
      </c>
      <c r="D27" s="44">
        <v>3831814.06</v>
      </c>
    </row>
    <row r="28" spans="1:8" s="3" customFormat="1" ht="89.25" x14ac:dyDescent="0.2">
      <c r="A28" s="18" t="s">
        <v>210</v>
      </c>
      <c r="B28" s="9" t="s">
        <v>211</v>
      </c>
      <c r="C28" s="43">
        <v>1003188726.47</v>
      </c>
      <c r="D28" s="44">
        <v>1059794991.0599999</v>
      </c>
    </row>
    <row r="29" spans="1:8" s="3" customFormat="1" ht="89.25" x14ac:dyDescent="0.2">
      <c r="A29" s="18" t="s">
        <v>212</v>
      </c>
      <c r="B29" s="9" t="s">
        <v>213</v>
      </c>
      <c r="C29" s="43">
        <v>496044668.38</v>
      </c>
      <c r="D29" s="44">
        <v>1006102836.78</v>
      </c>
    </row>
    <row r="30" spans="1:8" s="3" customFormat="1" ht="12.75" x14ac:dyDescent="0.2">
      <c r="A30" s="17" t="s">
        <v>17</v>
      </c>
      <c r="B30" s="8" t="s">
        <v>18</v>
      </c>
      <c r="C30" s="41">
        <f t="shared" ref="C30:D30" si="3">SUM(C31:C34)</f>
        <v>6106481000</v>
      </c>
      <c r="D30" s="41">
        <f t="shared" si="3"/>
        <v>6005687000</v>
      </c>
    </row>
    <row r="31" spans="1:8" s="3" customFormat="1" ht="25.5" x14ac:dyDescent="0.2">
      <c r="A31" s="18" t="s">
        <v>19</v>
      </c>
      <c r="B31" s="9" t="s">
        <v>20</v>
      </c>
      <c r="C31" s="43">
        <v>5521800000</v>
      </c>
      <c r="D31" s="44">
        <v>5413100000</v>
      </c>
    </row>
    <row r="32" spans="1:8" s="3" customFormat="1" ht="12.75" x14ac:dyDescent="0.2">
      <c r="A32" s="18" t="s">
        <v>86</v>
      </c>
      <c r="B32" s="9" t="s">
        <v>87</v>
      </c>
      <c r="C32" s="43">
        <v>96340000</v>
      </c>
      <c r="D32" s="44">
        <v>96340000</v>
      </c>
    </row>
    <row r="33" spans="1:4" s="3" customFormat="1" ht="12.75" x14ac:dyDescent="0.2">
      <c r="A33" s="18" t="s">
        <v>88</v>
      </c>
      <c r="B33" s="9" t="s">
        <v>89</v>
      </c>
      <c r="C33" s="43">
        <v>483354000</v>
      </c>
      <c r="D33" s="44">
        <v>491260000</v>
      </c>
    </row>
    <row r="34" spans="1:4" s="3" customFormat="1" ht="12.75" x14ac:dyDescent="0.2">
      <c r="A34" s="18" t="s">
        <v>21</v>
      </c>
      <c r="B34" s="9" t="s">
        <v>22</v>
      </c>
      <c r="C34" s="43">
        <v>4987000</v>
      </c>
      <c r="D34" s="43">
        <v>4987000</v>
      </c>
    </row>
    <row r="35" spans="1:4" s="14" customFormat="1" ht="25.5" x14ac:dyDescent="0.2">
      <c r="A35" s="17" t="s">
        <v>23</v>
      </c>
      <c r="B35" s="8" t="s">
        <v>24</v>
      </c>
      <c r="C35" s="41">
        <f t="shared" ref="C35:D35" si="4">SUM(C36:C40)</f>
        <v>1825712200</v>
      </c>
      <c r="D35" s="41">
        <f t="shared" si="4"/>
        <v>1905429800</v>
      </c>
    </row>
    <row r="36" spans="1:4" s="3" customFormat="1" ht="12.75" x14ac:dyDescent="0.2">
      <c r="A36" s="18" t="s">
        <v>90</v>
      </c>
      <c r="B36" s="9" t="s">
        <v>91</v>
      </c>
      <c r="C36" s="43">
        <v>21785200</v>
      </c>
      <c r="D36" s="44">
        <v>22830900</v>
      </c>
    </row>
    <row r="37" spans="1:4" s="3" customFormat="1" ht="25.5" x14ac:dyDescent="0.2">
      <c r="A37" s="18" t="s">
        <v>92</v>
      </c>
      <c r="B37" s="9" t="s">
        <v>93</v>
      </c>
      <c r="C37" s="43">
        <v>1566847800</v>
      </c>
      <c r="D37" s="44">
        <v>1642056500</v>
      </c>
    </row>
    <row r="38" spans="1:4" s="3" customFormat="1" ht="12.75" x14ac:dyDescent="0.2">
      <c r="A38" s="18" t="s">
        <v>94</v>
      </c>
      <c r="B38" s="9" t="s">
        <v>95</v>
      </c>
      <c r="C38" s="43">
        <v>1226600</v>
      </c>
      <c r="D38" s="44">
        <v>1275800</v>
      </c>
    </row>
    <row r="39" spans="1:4" s="3" customFormat="1" ht="25.5" x14ac:dyDescent="0.2">
      <c r="A39" s="18" t="s">
        <v>96</v>
      </c>
      <c r="B39" s="9" t="s">
        <v>97</v>
      </c>
      <c r="C39" s="43">
        <v>234909200</v>
      </c>
      <c r="D39" s="44">
        <v>238309500</v>
      </c>
    </row>
    <row r="40" spans="1:4" s="3" customFormat="1" ht="25.5" x14ac:dyDescent="0.2">
      <c r="A40" s="18" t="s">
        <v>98</v>
      </c>
      <c r="B40" s="9" t="s">
        <v>99</v>
      </c>
      <c r="C40" s="43">
        <v>943400</v>
      </c>
      <c r="D40" s="44">
        <v>957100</v>
      </c>
    </row>
    <row r="41" spans="1:4" s="3" customFormat="1" ht="12.75" x14ac:dyDescent="0.2">
      <c r="A41" s="17" t="s">
        <v>25</v>
      </c>
      <c r="B41" s="8" t="s">
        <v>26</v>
      </c>
      <c r="C41" s="41">
        <f t="shared" ref="C41:D41" si="5">SUM(C42:C57)</f>
        <v>101809050</v>
      </c>
      <c r="D41" s="41">
        <f t="shared" si="5"/>
        <v>101717500</v>
      </c>
    </row>
    <row r="42" spans="1:4" s="3" customFormat="1" ht="38.25" x14ac:dyDescent="0.2">
      <c r="A42" s="18" t="s">
        <v>216</v>
      </c>
      <c r="B42" s="8" t="s">
        <v>217</v>
      </c>
      <c r="C42" s="43">
        <v>150</v>
      </c>
      <c r="D42" s="43">
        <v>150</v>
      </c>
    </row>
    <row r="43" spans="1:4" s="3" customFormat="1" ht="51" x14ac:dyDescent="0.2">
      <c r="A43" s="19" t="s">
        <v>71</v>
      </c>
      <c r="B43" s="13" t="s">
        <v>72</v>
      </c>
      <c r="C43" s="43">
        <v>7476250</v>
      </c>
      <c r="D43" s="44">
        <v>7386250</v>
      </c>
    </row>
    <row r="44" spans="1:4" s="3" customFormat="1" ht="63" customHeight="1" x14ac:dyDescent="0.2">
      <c r="A44" s="19" t="s">
        <v>193</v>
      </c>
      <c r="B44" s="13" t="s">
        <v>194</v>
      </c>
      <c r="C44" s="43">
        <v>343000</v>
      </c>
      <c r="D44" s="44">
        <v>343000</v>
      </c>
    </row>
    <row r="45" spans="1:4" s="3" customFormat="1" ht="38.25" x14ac:dyDescent="0.2">
      <c r="A45" s="18" t="s">
        <v>77</v>
      </c>
      <c r="B45" s="9" t="s">
        <v>78</v>
      </c>
      <c r="C45" s="43">
        <v>50000000</v>
      </c>
      <c r="D45" s="44">
        <v>50000000</v>
      </c>
    </row>
    <row r="46" spans="1:4" s="3" customFormat="1" ht="50.25" customHeight="1" x14ac:dyDescent="0.2">
      <c r="A46" s="18" t="s">
        <v>100</v>
      </c>
      <c r="B46" s="9" t="s">
        <v>101</v>
      </c>
      <c r="C46" s="43">
        <v>26443250</v>
      </c>
      <c r="D46" s="44">
        <v>26426750</v>
      </c>
    </row>
    <row r="47" spans="1:4" s="3" customFormat="1" ht="25.5" x14ac:dyDescent="0.2">
      <c r="A47" s="19" t="s">
        <v>75</v>
      </c>
      <c r="B47" s="13" t="s">
        <v>76</v>
      </c>
      <c r="C47" s="43">
        <v>5210100</v>
      </c>
      <c r="D47" s="44">
        <v>5221650</v>
      </c>
    </row>
    <row r="48" spans="1:4" s="3" customFormat="1" ht="63.75" x14ac:dyDescent="0.2">
      <c r="A48" s="18" t="s">
        <v>27</v>
      </c>
      <c r="B48" s="9" t="s">
        <v>28</v>
      </c>
      <c r="C48" s="43">
        <v>130000</v>
      </c>
      <c r="D48" s="44">
        <v>130000</v>
      </c>
    </row>
    <row r="49" spans="1:7" s="3" customFormat="1" ht="27" customHeight="1" x14ac:dyDescent="0.2">
      <c r="A49" s="18" t="s">
        <v>29</v>
      </c>
      <c r="B49" s="9" t="s">
        <v>30</v>
      </c>
      <c r="C49" s="43">
        <v>4700</v>
      </c>
      <c r="D49" s="44">
        <v>8100</v>
      </c>
    </row>
    <row r="50" spans="1:7" s="3" customFormat="1" ht="75" customHeight="1" x14ac:dyDescent="0.2">
      <c r="A50" s="18" t="s">
        <v>135</v>
      </c>
      <c r="B50" s="9" t="s">
        <v>31</v>
      </c>
      <c r="C50" s="43">
        <v>48500</v>
      </c>
      <c r="D50" s="43">
        <v>48500</v>
      </c>
    </row>
    <row r="51" spans="1:7" s="2" customFormat="1" ht="63.75" x14ac:dyDescent="0.2">
      <c r="A51" s="19" t="s">
        <v>218</v>
      </c>
      <c r="B51" s="12" t="s">
        <v>188</v>
      </c>
      <c r="C51" s="43">
        <v>4500000</v>
      </c>
      <c r="D51" s="44">
        <v>4500000</v>
      </c>
    </row>
    <row r="52" spans="1:7" s="15" customFormat="1" ht="140.25" x14ac:dyDescent="0.2">
      <c r="A52" s="18" t="s">
        <v>102</v>
      </c>
      <c r="B52" s="9" t="s">
        <v>103</v>
      </c>
      <c r="C52" s="43">
        <v>5420000</v>
      </c>
      <c r="D52" s="44">
        <v>5420000</v>
      </c>
      <c r="G52" s="16"/>
    </row>
    <row r="53" spans="1:7" s="3" customFormat="1" ht="76.5" x14ac:dyDescent="0.2">
      <c r="A53" s="18" t="s">
        <v>104</v>
      </c>
      <c r="B53" s="9" t="s">
        <v>105</v>
      </c>
      <c r="C53" s="43">
        <v>883100</v>
      </c>
      <c r="D53" s="44">
        <v>883100</v>
      </c>
    </row>
    <row r="54" spans="1:7" s="3" customFormat="1" ht="25.5" x14ac:dyDescent="0.2">
      <c r="A54" s="18" t="s">
        <v>219</v>
      </c>
      <c r="B54" s="9" t="s">
        <v>220</v>
      </c>
      <c r="C54" s="43">
        <v>25000</v>
      </c>
      <c r="D54" s="44">
        <v>25000</v>
      </c>
    </row>
    <row r="55" spans="1:7" s="3" customFormat="1" ht="63.75" x14ac:dyDescent="0.2">
      <c r="A55" s="18" t="s">
        <v>136</v>
      </c>
      <c r="B55" s="9" t="s">
        <v>137</v>
      </c>
      <c r="C55" s="43">
        <v>800000</v>
      </c>
      <c r="D55" s="44">
        <v>800000</v>
      </c>
    </row>
    <row r="56" spans="1:7" s="3" customFormat="1" ht="63.75" x14ac:dyDescent="0.2">
      <c r="A56" s="18" t="s">
        <v>138</v>
      </c>
      <c r="B56" s="9" t="s">
        <v>139</v>
      </c>
      <c r="C56" s="43">
        <v>100000</v>
      </c>
      <c r="D56" s="44">
        <v>100000</v>
      </c>
    </row>
    <row r="57" spans="1:7" s="3" customFormat="1" ht="51" x14ac:dyDescent="0.2">
      <c r="A57" s="18" t="s">
        <v>73</v>
      </c>
      <c r="B57" s="9" t="s">
        <v>74</v>
      </c>
      <c r="C57" s="43">
        <v>425000</v>
      </c>
      <c r="D57" s="44">
        <v>425000</v>
      </c>
    </row>
    <row r="58" spans="1:7" s="3" customFormat="1" ht="12.75" x14ac:dyDescent="0.2">
      <c r="A58" s="17" t="s">
        <v>32</v>
      </c>
      <c r="B58" s="9" t="s">
        <v>0</v>
      </c>
      <c r="C58" s="41">
        <f t="shared" ref="C58:D58" si="6">C59+C67+C75+C84+C87</f>
        <v>370085480</v>
      </c>
      <c r="D58" s="41">
        <f t="shared" si="6"/>
        <v>369940486</v>
      </c>
    </row>
    <row r="59" spans="1:7" s="3" customFormat="1" ht="38.25" x14ac:dyDescent="0.2">
      <c r="A59" s="17" t="s">
        <v>33</v>
      </c>
      <c r="B59" s="8" t="s">
        <v>34</v>
      </c>
      <c r="C59" s="41">
        <f t="shared" ref="C59:D59" si="7">SUM(C60:C66)</f>
        <v>23210970</v>
      </c>
      <c r="D59" s="41">
        <f t="shared" si="7"/>
        <v>23291740</v>
      </c>
    </row>
    <row r="60" spans="1:7" s="3" customFormat="1" ht="51" x14ac:dyDescent="0.2">
      <c r="A60" s="18" t="s">
        <v>35</v>
      </c>
      <c r="B60" s="9" t="s">
        <v>36</v>
      </c>
      <c r="C60" s="43">
        <v>12902750</v>
      </c>
      <c r="D60" s="44">
        <v>12902750</v>
      </c>
    </row>
    <row r="61" spans="1:7" ht="38.25" x14ac:dyDescent="0.2">
      <c r="A61" s="18" t="s">
        <v>37</v>
      </c>
      <c r="B61" s="9" t="s">
        <v>38</v>
      </c>
      <c r="C61" s="43">
        <v>2082400</v>
      </c>
      <c r="D61" s="44">
        <v>1812300</v>
      </c>
    </row>
    <row r="62" spans="1:7" ht="63.75" x14ac:dyDescent="0.2">
      <c r="A62" s="18" t="s">
        <v>39</v>
      </c>
      <c r="B62" s="9" t="s">
        <v>40</v>
      </c>
      <c r="C62" s="43">
        <v>6904160</v>
      </c>
      <c r="D62" s="44">
        <v>7200830</v>
      </c>
    </row>
    <row r="63" spans="1:7" ht="63.75" x14ac:dyDescent="0.2">
      <c r="A63" s="18" t="s">
        <v>41</v>
      </c>
      <c r="B63" s="9" t="s">
        <v>42</v>
      </c>
      <c r="C63" s="43">
        <v>234700</v>
      </c>
      <c r="D63" s="44">
        <v>256000</v>
      </c>
    </row>
    <row r="64" spans="1:7" ht="25.5" customHeight="1" x14ac:dyDescent="0.2">
      <c r="A64" s="18" t="s">
        <v>43</v>
      </c>
      <c r="B64" s="9" t="s">
        <v>44</v>
      </c>
      <c r="C64" s="43">
        <v>685400</v>
      </c>
      <c r="D64" s="44">
        <v>718300</v>
      </c>
    </row>
    <row r="65" spans="1:4" ht="92.25" customHeight="1" x14ac:dyDescent="0.2">
      <c r="A65" s="19" t="s">
        <v>126</v>
      </c>
      <c r="B65" s="12" t="s">
        <v>127</v>
      </c>
      <c r="C65" s="43">
        <v>82000</v>
      </c>
      <c r="D65" s="44">
        <v>82000</v>
      </c>
    </row>
    <row r="66" spans="1:4" ht="38.25" x14ac:dyDescent="0.2">
      <c r="A66" s="19" t="s">
        <v>221</v>
      </c>
      <c r="B66" s="12" t="s">
        <v>222</v>
      </c>
      <c r="C66" s="43">
        <v>319560</v>
      </c>
      <c r="D66" s="44">
        <v>319560</v>
      </c>
    </row>
    <row r="67" spans="1:4" ht="12.75" x14ac:dyDescent="0.2">
      <c r="A67" s="17" t="s">
        <v>45</v>
      </c>
      <c r="B67" s="8" t="s">
        <v>46</v>
      </c>
      <c r="C67" s="41">
        <f t="shared" ref="C67:D67" si="8">SUM(C68:C74)</f>
        <v>22147620</v>
      </c>
      <c r="D67" s="41">
        <f t="shared" si="8"/>
        <v>21575720</v>
      </c>
    </row>
    <row r="68" spans="1:4" s="3" customFormat="1" ht="51" x14ac:dyDescent="0.2">
      <c r="A68" s="20" t="s">
        <v>107</v>
      </c>
      <c r="B68" s="9" t="s">
        <v>108</v>
      </c>
      <c r="C68" s="43">
        <v>1879250</v>
      </c>
      <c r="D68" s="44">
        <v>2333290</v>
      </c>
    </row>
    <row r="69" spans="1:4" s="5" customFormat="1" ht="26.25" x14ac:dyDescent="0.25">
      <c r="A69" s="20" t="s">
        <v>109</v>
      </c>
      <c r="B69" s="9" t="s">
        <v>110</v>
      </c>
      <c r="C69" s="43">
        <v>290000</v>
      </c>
      <c r="D69" s="44">
        <v>290000</v>
      </c>
    </row>
    <row r="70" spans="1:4" s="3" customFormat="1" ht="51" x14ac:dyDescent="0.2">
      <c r="A70" s="21" t="s">
        <v>111</v>
      </c>
      <c r="B70" s="9" t="s">
        <v>112</v>
      </c>
      <c r="C70" s="43">
        <v>60000</v>
      </c>
      <c r="D70" s="44">
        <v>60000</v>
      </c>
    </row>
    <row r="71" spans="1:4" s="3" customFormat="1" ht="25.5" x14ac:dyDescent="0.2">
      <c r="A71" s="21" t="s">
        <v>113</v>
      </c>
      <c r="B71" s="9" t="s">
        <v>114</v>
      </c>
      <c r="C71" s="43">
        <v>16980</v>
      </c>
      <c r="D71" s="44">
        <v>16980</v>
      </c>
    </row>
    <row r="72" spans="1:4" s="3" customFormat="1" ht="38.25" x14ac:dyDescent="0.2">
      <c r="A72" s="21" t="s">
        <v>115</v>
      </c>
      <c r="B72" s="9" t="s">
        <v>116</v>
      </c>
      <c r="C72" s="43">
        <v>2485070</v>
      </c>
      <c r="D72" s="44">
        <v>2357960</v>
      </c>
    </row>
    <row r="73" spans="1:4" s="3" customFormat="1" ht="25.5" customHeight="1" x14ac:dyDescent="0.2">
      <c r="A73" s="21" t="s">
        <v>117</v>
      </c>
      <c r="B73" s="9" t="s">
        <v>118</v>
      </c>
      <c r="C73" s="43">
        <v>17148700</v>
      </c>
      <c r="D73" s="44">
        <v>16249870</v>
      </c>
    </row>
    <row r="74" spans="1:4" s="3" customFormat="1" ht="38.25" x14ac:dyDescent="0.2">
      <c r="A74" s="21" t="s">
        <v>119</v>
      </c>
      <c r="B74" s="9" t="s">
        <v>120</v>
      </c>
      <c r="C74" s="43">
        <v>267620</v>
      </c>
      <c r="D74" s="44">
        <v>267620</v>
      </c>
    </row>
    <row r="75" spans="1:4" s="2" customFormat="1" ht="25.5" x14ac:dyDescent="0.2">
      <c r="A75" s="17" t="s">
        <v>47</v>
      </c>
      <c r="B75" s="8" t="s">
        <v>48</v>
      </c>
      <c r="C75" s="41">
        <f t="shared" ref="C75:D75" si="9">SUM(C76:C83)</f>
        <v>30288340</v>
      </c>
      <c r="D75" s="42">
        <f t="shared" si="9"/>
        <v>30675720</v>
      </c>
    </row>
    <row r="76" spans="1:4" s="3" customFormat="1" ht="38.25" x14ac:dyDescent="0.2">
      <c r="A76" s="18" t="s">
        <v>140</v>
      </c>
      <c r="B76" s="9" t="s">
        <v>141</v>
      </c>
      <c r="C76" s="43">
        <v>14000</v>
      </c>
      <c r="D76" s="44">
        <v>14000</v>
      </c>
    </row>
    <row r="77" spans="1:4" s="3" customFormat="1" ht="25.5" x14ac:dyDescent="0.2">
      <c r="A77" s="18" t="s">
        <v>196</v>
      </c>
      <c r="B77" s="9" t="s">
        <v>197</v>
      </c>
      <c r="C77" s="43">
        <v>240000</v>
      </c>
      <c r="D77" s="44">
        <v>240000</v>
      </c>
    </row>
    <row r="78" spans="1:4" s="3" customFormat="1" ht="25.5" x14ac:dyDescent="0.2">
      <c r="A78" s="18" t="s">
        <v>223</v>
      </c>
      <c r="B78" s="9" t="s">
        <v>224</v>
      </c>
      <c r="C78" s="43">
        <v>100</v>
      </c>
      <c r="D78" s="44">
        <v>100</v>
      </c>
    </row>
    <row r="79" spans="1:4" s="3" customFormat="1" ht="61.5" customHeight="1" x14ac:dyDescent="0.2">
      <c r="A79" s="18" t="s">
        <v>70</v>
      </c>
      <c r="B79" s="9" t="s">
        <v>67</v>
      </c>
      <c r="C79" s="43">
        <v>61600</v>
      </c>
      <c r="D79" s="44">
        <v>61600</v>
      </c>
    </row>
    <row r="80" spans="1:4" s="3" customFormat="1" ht="25.5" x14ac:dyDescent="0.2">
      <c r="A80" s="18" t="s">
        <v>49</v>
      </c>
      <c r="B80" s="9" t="s">
        <v>50</v>
      </c>
      <c r="C80" s="43">
        <v>8590000</v>
      </c>
      <c r="D80" s="44">
        <v>8590000</v>
      </c>
    </row>
    <row r="81" spans="1:7" s="3" customFormat="1" ht="38.25" x14ac:dyDescent="0.2">
      <c r="A81" s="18" t="s">
        <v>225</v>
      </c>
      <c r="B81" s="9" t="s">
        <v>142</v>
      </c>
      <c r="C81" s="43">
        <v>260000</v>
      </c>
      <c r="D81" s="44">
        <v>260000</v>
      </c>
    </row>
    <row r="82" spans="1:7" s="14" customFormat="1" ht="26.25" customHeight="1" x14ac:dyDescent="0.2">
      <c r="A82" s="18" t="s">
        <v>51</v>
      </c>
      <c r="B82" s="9" t="s">
        <v>52</v>
      </c>
      <c r="C82" s="43">
        <v>723120</v>
      </c>
      <c r="D82" s="44">
        <v>739170</v>
      </c>
    </row>
    <row r="83" spans="1:7" s="3" customFormat="1" ht="25.5" x14ac:dyDescent="0.2">
      <c r="A83" s="18" t="s">
        <v>68</v>
      </c>
      <c r="B83" s="9" t="s">
        <v>69</v>
      </c>
      <c r="C83" s="43">
        <v>20399520</v>
      </c>
      <c r="D83" s="44">
        <v>20770850</v>
      </c>
    </row>
    <row r="84" spans="1:7" s="3" customFormat="1" ht="12.75" x14ac:dyDescent="0.2">
      <c r="A84" s="17" t="s">
        <v>53</v>
      </c>
      <c r="B84" s="8" t="s">
        <v>54</v>
      </c>
      <c r="C84" s="41">
        <f t="shared" ref="C84:D84" si="10">C85+C86</f>
        <v>1818850</v>
      </c>
      <c r="D84" s="42">
        <f t="shared" si="10"/>
        <v>1818850</v>
      </c>
    </row>
    <row r="85" spans="1:7" s="3" customFormat="1" ht="38.25" x14ac:dyDescent="0.2">
      <c r="A85" s="18" t="s">
        <v>55</v>
      </c>
      <c r="B85" s="9" t="s">
        <v>56</v>
      </c>
      <c r="C85" s="43">
        <v>1746400</v>
      </c>
      <c r="D85" s="44">
        <v>1746400</v>
      </c>
    </row>
    <row r="86" spans="1:7" s="3" customFormat="1" ht="76.5" x14ac:dyDescent="0.2">
      <c r="A86" s="18" t="s">
        <v>143</v>
      </c>
      <c r="B86" s="9" t="s">
        <v>57</v>
      </c>
      <c r="C86" s="43">
        <v>72450</v>
      </c>
      <c r="D86" s="44">
        <v>72450</v>
      </c>
    </row>
    <row r="87" spans="1:7" s="3" customFormat="1" ht="12.75" x14ac:dyDescent="0.2">
      <c r="A87" s="17" t="s">
        <v>58</v>
      </c>
      <c r="B87" s="8" t="s">
        <v>59</v>
      </c>
      <c r="C87" s="41">
        <f t="shared" ref="C87:D87" si="11">SUM(C88:C102)</f>
        <v>292619700</v>
      </c>
      <c r="D87" s="41">
        <f t="shared" si="11"/>
        <v>292578456</v>
      </c>
    </row>
    <row r="88" spans="1:7" s="3" customFormat="1" ht="76.5" x14ac:dyDescent="0.2">
      <c r="A88" s="18" t="s">
        <v>351</v>
      </c>
      <c r="B88" s="9" t="s">
        <v>352</v>
      </c>
      <c r="C88" s="43">
        <v>3400</v>
      </c>
      <c r="D88" s="44">
        <v>3000</v>
      </c>
    </row>
    <row r="89" spans="1:7" s="3" customFormat="1" ht="76.5" x14ac:dyDescent="0.2">
      <c r="A89" s="19" t="s">
        <v>226</v>
      </c>
      <c r="B89" s="9" t="s">
        <v>227</v>
      </c>
      <c r="C89" s="43">
        <v>704180</v>
      </c>
      <c r="D89" s="44">
        <v>685636</v>
      </c>
    </row>
    <row r="90" spans="1:7" s="3" customFormat="1" ht="75.75" customHeight="1" x14ac:dyDescent="0.2">
      <c r="A90" s="19" t="s">
        <v>228</v>
      </c>
      <c r="B90" s="9" t="s">
        <v>229</v>
      </c>
      <c r="C90" s="43">
        <v>1675400</v>
      </c>
      <c r="D90" s="44">
        <v>1640400</v>
      </c>
    </row>
    <row r="91" spans="1:7" s="3" customFormat="1" ht="63.75" x14ac:dyDescent="0.2">
      <c r="A91" s="22" t="s">
        <v>353</v>
      </c>
      <c r="B91" s="12" t="s">
        <v>230</v>
      </c>
      <c r="C91" s="43">
        <v>252554100</v>
      </c>
      <c r="D91" s="44">
        <v>252554100</v>
      </c>
    </row>
    <row r="92" spans="1:7" s="3" customFormat="1" ht="165.75" customHeight="1" x14ac:dyDescent="0.2">
      <c r="A92" s="18" t="s">
        <v>231</v>
      </c>
      <c r="B92" s="9" t="s">
        <v>232</v>
      </c>
      <c r="C92" s="43">
        <v>123800</v>
      </c>
      <c r="D92" s="44">
        <v>118500</v>
      </c>
      <c r="G92" s="4"/>
    </row>
    <row r="93" spans="1:7" s="3" customFormat="1" ht="81.75" customHeight="1" x14ac:dyDescent="0.2">
      <c r="A93" s="18" t="s">
        <v>354</v>
      </c>
      <c r="B93" s="9" t="s">
        <v>355</v>
      </c>
      <c r="C93" s="43">
        <v>2060000</v>
      </c>
      <c r="D93" s="44">
        <v>2065000</v>
      </c>
    </row>
    <row r="94" spans="1:7" s="3" customFormat="1" ht="78.75" customHeight="1" x14ac:dyDescent="0.2">
      <c r="A94" s="18" t="s">
        <v>356</v>
      </c>
      <c r="B94" s="9" t="s">
        <v>357</v>
      </c>
      <c r="C94" s="43">
        <v>320000</v>
      </c>
      <c r="D94" s="44">
        <v>350000</v>
      </c>
    </row>
    <row r="95" spans="1:7" s="3" customFormat="1" ht="64.5" customHeight="1" x14ac:dyDescent="0.2">
      <c r="A95" s="18" t="s">
        <v>358</v>
      </c>
      <c r="B95" s="9" t="s">
        <v>233</v>
      </c>
      <c r="C95" s="43">
        <v>5061820</v>
      </c>
      <c r="D95" s="43">
        <v>5061820</v>
      </c>
    </row>
    <row r="96" spans="1:7" s="3" customFormat="1" ht="65.25" customHeight="1" x14ac:dyDescent="0.2">
      <c r="A96" s="18" t="s">
        <v>359</v>
      </c>
      <c r="B96" s="9" t="s">
        <v>360</v>
      </c>
      <c r="C96" s="43">
        <v>180000</v>
      </c>
      <c r="D96" s="44">
        <v>180000</v>
      </c>
    </row>
    <row r="97" spans="1:6" s="3" customFormat="1" ht="65.25" customHeight="1" x14ac:dyDescent="0.2">
      <c r="A97" s="18" t="s">
        <v>361</v>
      </c>
      <c r="B97" s="9" t="s">
        <v>362</v>
      </c>
      <c r="C97" s="43">
        <v>900000</v>
      </c>
      <c r="D97" s="44">
        <v>900000</v>
      </c>
    </row>
    <row r="98" spans="1:6" s="3" customFormat="1" ht="48" customHeight="1" x14ac:dyDescent="0.2">
      <c r="A98" s="18" t="s">
        <v>363</v>
      </c>
      <c r="B98" s="9" t="s">
        <v>364</v>
      </c>
      <c r="C98" s="43">
        <v>2243000</v>
      </c>
      <c r="D98" s="44">
        <v>2226000</v>
      </c>
    </row>
    <row r="99" spans="1:6" s="3" customFormat="1" ht="63.75" x14ac:dyDescent="0.2">
      <c r="A99" s="18" t="s">
        <v>234</v>
      </c>
      <c r="B99" s="9" t="s">
        <v>365</v>
      </c>
      <c r="C99" s="43">
        <v>332000</v>
      </c>
      <c r="D99" s="44">
        <v>332000</v>
      </c>
    </row>
    <row r="100" spans="1:6" s="3" customFormat="1" ht="51" x14ac:dyDescent="0.2">
      <c r="A100" s="18" t="s">
        <v>366</v>
      </c>
      <c r="B100" s="9" t="s">
        <v>367</v>
      </c>
      <c r="C100" s="43">
        <v>340000</v>
      </c>
      <c r="D100" s="44">
        <v>340000</v>
      </c>
    </row>
    <row r="101" spans="1:6" s="3" customFormat="1" ht="51" x14ac:dyDescent="0.2">
      <c r="A101" s="18" t="s">
        <v>368</v>
      </c>
      <c r="B101" s="9" t="s">
        <v>369</v>
      </c>
      <c r="C101" s="43">
        <v>1200000</v>
      </c>
      <c r="D101" s="44">
        <v>1200000</v>
      </c>
    </row>
    <row r="102" spans="1:6" s="3" customFormat="1" ht="51" x14ac:dyDescent="0.2">
      <c r="A102" s="18" t="s">
        <v>235</v>
      </c>
      <c r="B102" s="9" t="s">
        <v>236</v>
      </c>
      <c r="C102" s="43">
        <v>24922000</v>
      </c>
      <c r="D102" s="44">
        <v>24922000</v>
      </c>
    </row>
    <row r="103" spans="1:6" s="3" customFormat="1" ht="19.5" customHeight="1" x14ac:dyDescent="0.2">
      <c r="A103" s="23" t="s">
        <v>237</v>
      </c>
      <c r="B103" s="24" t="s">
        <v>60</v>
      </c>
      <c r="C103" s="48">
        <f>C104+C106+C203</f>
        <v>11992748386.709999</v>
      </c>
      <c r="D103" s="48">
        <f>D104+D106+D203</f>
        <v>11632755775.799999</v>
      </c>
      <c r="E103" s="4"/>
      <c r="F103" s="4"/>
    </row>
    <row r="104" spans="1:6" s="3" customFormat="1" ht="19.5" customHeight="1" x14ac:dyDescent="0.2">
      <c r="A104" s="23" t="s">
        <v>238</v>
      </c>
      <c r="B104" s="25" t="s">
        <v>239</v>
      </c>
      <c r="C104" s="48">
        <f t="shared" ref="C104:D104" si="12">SUM(C105)</f>
        <v>97972000</v>
      </c>
      <c r="D104" s="48">
        <f t="shared" si="12"/>
        <v>0</v>
      </c>
    </row>
    <row r="105" spans="1:6" s="3" customFormat="1" ht="25.5" x14ac:dyDescent="0.2">
      <c r="A105" s="26" t="s">
        <v>240</v>
      </c>
      <c r="B105" s="27" t="s">
        <v>241</v>
      </c>
      <c r="C105" s="49">
        <v>97972000</v>
      </c>
      <c r="D105" s="49"/>
    </row>
    <row r="106" spans="1:6" s="3" customFormat="1" ht="25.5" x14ac:dyDescent="0.2">
      <c r="A106" s="23" t="s">
        <v>61</v>
      </c>
      <c r="B106" s="24" t="s">
        <v>62</v>
      </c>
      <c r="C106" s="48">
        <f>C107+C110+C164+C187</f>
        <v>11517501500</v>
      </c>
      <c r="D106" s="48">
        <f>D107+D110+D164+D187</f>
        <v>10782006100</v>
      </c>
    </row>
    <row r="107" spans="1:6" s="3" customFormat="1" ht="12.75" x14ac:dyDescent="0.2">
      <c r="A107" s="23" t="s">
        <v>122</v>
      </c>
      <c r="B107" s="24" t="s">
        <v>149</v>
      </c>
      <c r="C107" s="48">
        <f t="shared" ref="C107:D107" si="13">SUM(C108:C109)</f>
        <v>1219521300</v>
      </c>
      <c r="D107" s="48">
        <f t="shared" si="13"/>
        <v>1252228000</v>
      </c>
    </row>
    <row r="108" spans="1:6" s="3" customFormat="1" ht="23.25" customHeight="1" x14ac:dyDescent="0.2">
      <c r="A108" s="28" t="s">
        <v>377</v>
      </c>
      <c r="B108" s="27" t="s">
        <v>378</v>
      </c>
      <c r="C108" s="49">
        <v>14732300</v>
      </c>
      <c r="D108" s="48">
        <v>0</v>
      </c>
    </row>
    <row r="109" spans="1:6" s="3" customFormat="1" ht="38.25" x14ac:dyDescent="0.2">
      <c r="A109" s="28" t="s">
        <v>121</v>
      </c>
      <c r="B109" s="27" t="s">
        <v>150</v>
      </c>
      <c r="C109" s="49">
        <v>1204789000</v>
      </c>
      <c r="D109" s="49">
        <v>1252228000</v>
      </c>
    </row>
    <row r="110" spans="1:6" s="3" customFormat="1" ht="25.5" x14ac:dyDescent="0.2">
      <c r="A110" s="23" t="s">
        <v>63</v>
      </c>
      <c r="B110" s="25" t="s">
        <v>151</v>
      </c>
      <c r="C110" s="48">
        <f t="shared" ref="C110:D110" si="14">SUM(C111:C163)</f>
        <v>4957643600</v>
      </c>
      <c r="D110" s="48">
        <f t="shared" si="14"/>
        <v>4744113600</v>
      </c>
      <c r="E110" s="4"/>
    </row>
    <row r="111" spans="1:6" s="3" customFormat="1" ht="25.5" x14ac:dyDescent="0.2">
      <c r="A111" s="28" t="s">
        <v>242</v>
      </c>
      <c r="B111" s="29" t="s">
        <v>243</v>
      </c>
      <c r="C111" s="49">
        <v>656632400</v>
      </c>
      <c r="D111" s="49">
        <v>602741700</v>
      </c>
    </row>
    <row r="112" spans="1:6" s="3" customFormat="1" ht="38.25" x14ac:dyDescent="0.2">
      <c r="A112" s="30" t="s">
        <v>244</v>
      </c>
      <c r="B112" s="29" t="s">
        <v>245</v>
      </c>
      <c r="C112" s="50">
        <v>171200</v>
      </c>
      <c r="D112" s="50">
        <v>171200</v>
      </c>
    </row>
    <row r="113" spans="1:4" s="3" customFormat="1" ht="51" x14ac:dyDescent="0.2">
      <c r="A113" s="37" t="s">
        <v>349</v>
      </c>
      <c r="B113" s="29" t="s">
        <v>246</v>
      </c>
      <c r="C113" s="49">
        <v>5975700</v>
      </c>
      <c r="D113" s="49">
        <v>5963100</v>
      </c>
    </row>
    <row r="114" spans="1:4" s="3" customFormat="1" ht="51" x14ac:dyDescent="0.2">
      <c r="A114" s="30" t="s">
        <v>247</v>
      </c>
      <c r="B114" s="31" t="s">
        <v>248</v>
      </c>
      <c r="C114" s="49">
        <v>512884600</v>
      </c>
      <c r="D114" s="49">
        <v>535190600</v>
      </c>
    </row>
    <row r="115" spans="1:4" s="3" customFormat="1" ht="62.25" customHeight="1" x14ac:dyDescent="0.2">
      <c r="A115" s="30" t="s">
        <v>146</v>
      </c>
      <c r="B115" s="31" t="s">
        <v>249</v>
      </c>
      <c r="C115" s="49">
        <v>1136000</v>
      </c>
      <c r="D115" s="49">
        <v>1136000</v>
      </c>
    </row>
    <row r="116" spans="1:4" s="3" customFormat="1" ht="38.25" x14ac:dyDescent="0.2">
      <c r="A116" s="30" t="s">
        <v>250</v>
      </c>
      <c r="B116" s="31" t="s">
        <v>251</v>
      </c>
      <c r="C116" s="49">
        <v>4080600</v>
      </c>
      <c r="D116" s="49">
        <v>4136000</v>
      </c>
    </row>
    <row r="117" spans="1:4" s="3" customFormat="1" ht="51" x14ac:dyDescent="0.2">
      <c r="A117" s="30" t="s">
        <v>252</v>
      </c>
      <c r="B117" s="31" t="s">
        <v>253</v>
      </c>
      <c r="C117" s="49">
        <v>69195500</v>
      </c>
      <c r="D117" s="49">
        <v>14620000</v>
      </c>
    </row>
    <row r="118" spans="1:4" s="3" customFormat="1" ht="76.5" x14ac:dyDescent="0.2">
      <c r="A118" s="30" t="s">
        <v>254</v>
      </c>
      <c r="B118" s="31" t="s">
        <v>152</v>
      </c>
      <c r="C118" s="49">
        <v>24850000</v>
      </c>
      <c r="D118" s="49">
        <v>19880000</v>
      </c>
    </row>
    <row r="119" spans="1:4" s="14" customFormat="1" ht="51" x14ac:dyDescent="0.2">
      <c r="A119" s="30" t="s">
        <v>255</v>
      </c>
      <c r="B119" s="31" t="s">
        <v>256</v>
      </c>
      <c r="C119" s="49">
        <v>0</v>
      </c>
      <c r="D119" s="49">
        <v>75293900</v>
      </c>
    </row>
    <row r="120" spans="1:4" s="3" customFormat="1" ht="39" customHeight="1" x14ac:dyDescent="0.2">
      <c r="A120" s="30" t="s">
        <v>257</v>
      </c>
      <c r="B120" s="31" t="s">
        <v>258</v>
      </c>
      <c r="C120" s="49">
        <v>0</v>
      </c>
      <c r="D120" s="49">
        <v>3174200</v>
      </c>
    </row>
    <row r="121" spans="1:4" s="3" customFormat="1" ht="30" customHeight="1" x14ac:dyDescent="0.2">
      <c r="A121" s="52" t="s">
        <v>400</v>
      </c>
      <c r="B121" s="53" t="s">
        <v>393</v>
      </c>
      <c r="C121" s="49">
        <v>68780500</v>
      </c>
      <c r="D121" s="49">
        <v>0</v>
      </c>
    </row>
    <row r="122" spans="1:4" s="3" customFormat="1" ht="51" x14ac:dyDescent="0.2">
      <c r="A122" s="30" t="s">
        <v>259</v>
      </c>
      <c r="B122" s="31" t="s">
        <v>260</v>
      </c>
      <c r="C122" s="49">
        <v>0</v>
      </c>
      <c r="D122" s="49">
        <v>47869800</v>
      </c>
    </row>
    <row r="123" spans="1:4" s="3" customFormat="1" ht="25.5" customHeight="1" x14ac:dyDescent="0.2">
      <c r="A123" s="30" t="s">
        <v>261</v>
      </c>
      <c r="B123" s="31" t="s">
        <v>262</v>
      </c>
      <c r="C123" s="49">
        <v>13727800</v>
      </c>
      <c r="D123" s="49">
        <v>7413900</v>
      </c>
    </row>
    <row r="124" spans="1:4" s="3" customFormat="1" ht="25.5" x14ac:dyDescent="0.2">
      <c r="A124" s="30" t="s">
        <v>263</v>
      </c>
      <c r="B124" s="31" t="s">
        <v>264</v>
      </c>
      <c r="C124" s="49">
        <v>0</v>
      </c>
      <c r="D124" s="49">
        <v>333255000</v>
      </c>
    </row>
    <row r="125" spans="1:4" s="3" customFormat="1" ht="25.5" x14ac:dyDescent="0.2">
      <c r="A125" s="30" t="s">
        <v>145</v>
      </c>
      <c r="B125" s="31" t="s">
        <v>153</v>
      </c>
      <c r="C125" s="49">
        <v>18345800</v>
      </c>
      <c r="D125" s="49">
        <v>18290000</v>
      </c>
    </row>
    <row r="126" spans="1:4" s="3" customFormat="1" ht="38.25" x14ac:dyDescent="0.2">
      <c r="A126" s="30" t="s">
        <v>144</v>
      </c>
      <c r="B126" s="31" t="s">
        <v>154</v>
      </c>
      <c r="C126" s="49">
        <v>11011300</v>
      </c>
      <c r="D126" s="49">
        <v>10950100</v>
      </c>
    </row>
    <row r="127" spans="1:4" s="3" customFormat="1" ht="51" x14ac:dyDescent="0.2">
      <c r="A127" s="30" t="s">
        <v>265</v>
      </c>
      <c r="B127" s="31" t="s">
        <v>266</v>
      </c>
      <c r="C127" s="49">
        <v>10596400</v>
      </c>
      <c r="D127" s="49">
        <v>102306300</v>
      </c>
    </row>
    <row r="128" spans="1:4" s="3" customFormat="1" ht="25.5" x14ac:dyDescent="0.2">
      <c r="A128" s="30" t="s">
        <v>267</v>
      </c>
      <c r="B128" s="31" t="s">
        <v>268</v>
      </c>
      <c r="C128" s="49">
        <v>11637400</v>
      </c>
      <c r="D128" s="49"/>
    </row>
    <row r="129" spans="1:4" s="3" customFormat="1" ht="33.75" customHeight="1" x14ac:dyDescent="0.2">
      <c r="A129" s="30" t="s">
        <v>398</v>
      </c>
      <c r="B129" s="31" t="s">
        <v>399</v>
      </c>
      <c r="C129" s="49">
        <v>2023800</v>
      </c>
      <c r="D129" s="49">
        <v>2023800</v>
      </c>
    </row>
    <row r="130" spans="1:4" s="4" customFormat="1" ht="51" x14ac:dyDescent="0.2">
      <c r="A130" s="30" t="s">
        <v>147</v>
      </c>
      <c r="B130" s="31" t="s">
        <v>155</v>
      </c>
      <c r="C130" s="49">
        <v>51920300</v>
      </c>
      <c r="D130" s="49">
        <v>14229800</v>
      </c>
    </row>
    <row r="131" spans="1:4" s="4" customFormat="1" ht="63.75" customHeight="1" x14ac:dyDescent="0.2">
      <c r="A131" s="30" t="s">
        <v>269</v>
      </c>
      <c r="B131" s="31" t="s">
        <v>270</v>
      </c>
      <c r="C131" s="49">
        <v>301768400</v>
      </c>
      <c r="D131" s="49">
        <v>0</v>
      </c>
    </row>
    <row r="132" spans="1:4" s="4" customFormat="1" ht="44.25" customHeight="1" x14ac:dyDescent="0.2">
      <c r="A132" s="30" t="s">
        <v>397</v>
      </c>
      <c r="B132" s="31" t="s">
        <v>396</v>
      </c>
      <c r="C132" s="49">
        <v>73129400</v>
      </c>
      <c r="D132" s="49">
        <v>0</v>
      </c>
    </row>
    <row r="133" spans="1:4" ht="38.25" x14ac:dyDescent="0.2">
      <c r="A133" s="30" t="s">
        <v>271</v>
      </c>
      <c r="B133" s="31" t="s">
        <v>272</v>
      </c>
      <c r="C133" s="49">
        <v>49319200</v>
      </c>
      <c r="D133" s="49">
        <v>74720700</v>
      </c>
    </row>
    <row r="134" spans="1:4" s="7" customFormat="1" ht="51" x14ac:dyDescent="0.2">
      <c r="A134" s="54" t="s">
        <v>395</v>
      </c>
      <c r="B134" s="53" t="s">
        <v>394</v>
      </c>
      <c r="C134" s="55">
        <v>55909700</v>
      </c>
      <c r="D134" s="55">
        <v>0</v>
      </c>
    </row>
    <row r="135" spans="1:4" ht="63.75" x14ac:dyDescent="0.2">
      <c r="A135" s="54" t="s">
        <v>273</v>
      </c>
      <c r="B135" s="53" t="s">
        <v>274</v>
      </c>
      <c r="C135" s="55">
        <v>9230000</v>
      </c>
      <c r="D135" s="55">
        <v>8520000</v>
      </c>
    </row>
    <row r="136" spans="1:4" s="7" customFormat="1" ht="26.25" customHeight="1" x14ac:dyDescent="0.2">
      <c r="A136" s="54" t="s">
        <v>388</v>
      </c>
      <c r="B136" s="53" t="s">
        <v>387</v>
      </c>
      <c r="C136" s="55">
        <v>28832200</v>
      </c>
      <c r="D136" s="55">
        <v>9400000</v>
      </c>
    </row>
    <row r="137" spans="1:4" ht="38.25" x14ac:dyDescent="0.2">
      <c r="A137" s="54" t="s">
        <v>275</v>
      </c>
      <c r="B137" s="53" t="s">
        <v>276</v>
      </c>
      <c r="C137" s="55">
        <v>9290900</v>
      </c>
      <c r="D137" s="55">
        <v>9290900</v>
      </c>
    </row>
    <row r="138" spans="1:4" ht="63.75" x14ac:dyDescent="0.2">
      <c r="A138" s="30" t="s">
        <v>277</v>
      </c>
      <c r="B138" s="31" t="s">
        <v>278</v>
      </c>
      <c r="C138" s="49">
        <v>856300</v>
      </c>
      <c r="D138" s="49">
        <v>0</v>
      </c>
    </row>
    <row r="139" spans="1:4" ht="63.75" x14ac:dyDescent="0.2">
      <c r="A139" s="32" t="s">
        <v>148</v>
      </c>
      <c r="B139" s="27" t="s">
        <v>156</v>
      </c>
      <c r="C139" s="49">
        <v>76717100</v>
      </c>
      <c r="D139" s="49">
        <v>76717100</v>
      </c>
    </row>
    <row r="140" spans="1:4" ht="38.25" x14ac:dyDescent="0.2">
      <c r="A140" s="32" t="s">
        <v>279</v>
      </c>
      <c r="B140" s="27" t="s">
        <v>280</v>
      </c>
      <c r="C140" s="49">
        <v>12580200</v>
      </c>
      <c r="D140" s="49">
        <v>16373500</v>
      </c>
    </row>
    <row r="141" spans="1:4" ht="38.25" x14ac:dyDescent="0.2">
      <c r="A141" s="32" t="s">
        <v>281</v>
      </c>
      <c r="B141" s="27" t="s">
        <v>157</v>
      </c>
      <c r="C141" s="49">
        <v>28948700</v>
      </c>
      <c r="D141" s="49">
        <v>34013700</v>
      </c>
    </row>
    <row r="142" spans="1:4" ht="51" x14ac:dyDescent="0.2">
      <c r="A142" s="32" t="s">
        <v>282</v>
      </c>
      <c r="B142" s="27" t="s">
        <v>283</v>
      </c>
      <c r="C142" s="49">
        <v>2886900</v>
      </c>
      <c r="D142" s="49">
        <v>2897400</v>
      </c>
    </row>
    <row r="143" spans="1:4" ht="25.5" x14ac:dyDescent="0.2">
      <c r="A143" s="32" t="s">
        <v>284</v>
      </c>
      <c r="B143" s="27" t="s">
        <v>285</v>
      </c>
      <c r="C143" s="49">
        <v>7599100</v>
      </c>
      <c r="D143" s="49">
        <v>10475800</v>
      </c>
    </row>
    <row r="144" spans="1:4" s="7" customFormat="1" ht="12.75" x14ac:dyDescent="0.2">
      <c r="A144" s="32"/>
      <c r="B144" s="27"/>
      <c r="C144" s="49"/>
      <c r="D144" s="49"/>
    </row>
    <row r="145" spans="1:4" ht="24.75" customHeight="1" x14ac:dyDescent="0.2">
      <c r="A145" s="32" t="s">
        <v>286</v>
      </c>
      <c r="B145" s="27" t="s">
        <v>287</v>
      </c>
      <c r="C145" s="49">
        <v>16322200</v>
      </c>
      <c r="D145" s="49">
        <v>16428700</v>
      </c>
    </row>
    <row r="146" spans="1:4" ht="51" x14ac:dyDescent="0.2">
      <c r="A146" s="32" t="s">
        <v>288</v>
      </c>
      <c r="B146" s="31" t="s">
        <v>289</v>
      </c>
      <c r="C146" s="49">
        <v>25982400</v>
      </c>
      <c r="D146" s="49">
        <v>25994400</v>
      </c>
    </row>
    <row r="147" spans="1:4" ht="38.25" x14ac:dyDescent="0.2">
      <c r="A147" s="32" t="s">
        <v>350</v>
      </c>
      <c r="B147" s="31" t="s">
        <v>290</v>
      </c>
      <c r="C147" s="49">
        <v>47893700</v>
      </c>
      <c r="D147" s="49">
        <v>47711300</v>
      </c>
    </row>
    <row r="148" spans="1:4" s="7" customFormat="1" ht="30.75" customHeight="1" x14ac:dyDescent="0.2">
      <c r="A148" s="32" t="s">
        <v>390</v>
      </c>
      <c r="B148" s="33" t="s">
        <v>389</v>
      </c>
      <c r="C148" s="49">
        <v>2876700</v>
      </c>
      <c r="D148" s="49">
        <v>2848100</v>
      </c>
    </row>
    <row r="149" spans="1:4" ht="38.25" x14ac:dyDescent="0.2">
      <c r="A149" s="30" t="s">
        <v>291</v>
      </c>
      <c r="B149" s="31" t="s">
        <v>158</v>
      </c>
      <c r="C149" s="49">
        <v>1536400</v>
      </c>
      <c r="D149" s="49">
        <v>1464800</v>
      </c>
    </row>
    <row r="150" spans="1:4" ht="38.25" x14ac:dyDescent="0.2">
      <c r="A150" s="30" t="s">
        <v>292</v>
      </c>
      <c r="B150" s="27" t="s">
        <v>293</v>
      </c>
      <c r="C150" s="49">
        <v>6700000</v>
      </c>
      <c r="D150" s="49">
        <v>6700000</v>
      </c>
    </row>
    <row r="151" spans="1:4" ht="25.5" x14ac:dyDescent="0.2">
      <c r="A151" s="32" t="s">
        <v>124</v>
      </c>
      <c r="B151" s="56" t="s">
        <v>159</v>
      </c>
      <c r="C151" s="55">
        <v>72165800</v>
      </c>
      <c r="D151" s="55">
        <v>0</v>
      </c>
    </row>
    <row r="152" spans="1:4" ht="38.25" customHeight="1" x14ac:dyDescent="0.2">
      <c r="A152" s="32" t="s">
        <v>294</v>
      </c>
      <c r="B152" s="27" t="s">
        <v>160</v>
      </c>
      <c r="C152" s="49">
        <v>364197200</v>
      </c>
      <c r="D152" s="49">
        <v>364197200</v>
      </c>
    </row>
    <row r="153" spans="1:4" s="7" customFormat="1" ht="76.5" x14ac:dyDescent="0.2">
      <c r="A153" s="32" t="s">
        <v>295</v>
      </c>
      <c r="B153" s="27" t="s">
        <v>161</v>
      </c>
      <c r="C153" s="49">
        <v>146141700</v>
      </c>
      <c r="D153" s="49">
        <v>113441700</v>
      </c>
    </row>
    <row r="154" spans="1:4" ht="38.25" x14ac:dyDescent="0.2">
      <c r="A154" s="32" t="s">
        <v>296</v>
      </c>
      <c r="B154" s="27" t="s">
        <v>162</v>
      </c>
      <c r="C154" s="49">
        <v>93966600</v>
      </c>
      <c r="D154" s="49">
        <v>171457900</v>
      </c>
    </row>
    <row r="155" spans="1:4" ht="38.25" x14ac:dyDescent="0.2">
      <c r="A155" s="32" t="s">
        <v>297</v>
      </c>
      <c r="B155" s="27" t="s">
        <v>163</v>
      </c>
      <c r="C155" s="49">
        <v>47902700</v>
      </c>
      <c r="D155" s="49">
        <v>49300700</v>
      </c>
    </row>
    <row r="156" spans="1:4" ht="51" x14ac:dyDescent="0.2">
      <c r="A156" s="30" t="s">
        <v>370</v>
      </c>
      <c r="B156" s="31" t="s">
        <v>164</v>
      </c>
      <c r="C156" s="49">
        <v>202926700</v>
      </c>
      <c r="D156" s="49">
        <v>211570800</v>
      </c>
    </row>
    <row r="157" spans="1:4" s="7" customFormat="1" ht="51" x14ac:dyDescent="0.2">
      <c r="A157" s="30" t="s">
        <v>392</v>
      </c>
      <c r="B157" s="31" t="s">
        <v>391</v>
      </c>
      <c r="C157" s="49">
        <v>17835400</v>
      </c>
      <c r="D157" s="49">
        <v>14906700</v>
      </c>
    </row>
    <row r="158" spans="1:4" ht="25.5" x14ac:dyDescent="0.2">
      <c r="A158" s="30" t="s">
        <v>298</v>
      </c>
      <c r="B158" s="31" t="s">
        <v>299</v>
      </c>
      <c r="C158" s="49">
        <v>19811100</v>
      </c>
      <c r="D158" s="49">
        <v>2152700</v>
      </c>
    </row>
    <row r="159" spans="1:4" s="7" customFormat="1" ht="51" x14ac:dyDescent="0.2">
      <c r="A159" s="30" t="s">
        <v>383</v>
      </c>
      <c r="B159" s="31" t="s">
        <v>384</v>
      </c>
      <c r="C159" s="49">
        <v>72391900</v>
      </c>
      <c r="D159" s="49">
        <v>72391900</v>
      </c>
    </row>
    <row r="160" spans="1:4" s="51" customFormat="1" ht="42" customHeight="1" x14ac:dyDescent="0.2">
      <c r="A160" s="54" t="s">
        <v>386</v>
      </c>
      <c r="B160" s="53" t="s">
        <v>385</v>
      </c>
      <c r="C160" s="55">
        <v>200000000</v>
      </c>
      <c r="D160" s="55">
        <v>400000000</v>
      </c>
    </row>
    <row r="161" spans="1:4" ht="76.5" customHeight="1" x14ac:dyDescent="0.2">
      <c r="A161" s="54" t="s">
        <v>300</v>
      </c>
      <c r="B161" s="53" t="s">
        <v>301</v>
      </c>
      <c r="C161" s="55">
        <f>257600300</f>
        <v>257600300</v>
      </c>
      <c r="D161" s="55">
        <f>117399700</f>
        <v>117399700</v>
      </c>
    </row>
    <row r="162" spans="1:4" s="7" customFormat="1" ht="88.5" customHeight="1" x14ac:dyDescent="0.2">
      <c r="A162" s="57" t="s">
        <v>376</v>
      </c>
      <c r="B162" s="53" t="s">
        <v>375</v>
      </c>
      <c r="C162" s="55">
        <v>183453600</v>
      </c>
      <c r="D162" s="55">
        <v>0</v>
      </c>
    </row>
    <row r="163" spans="1:4" s="7" customFormat="1" ht="21" customHeight="1" x14ac:dyDescent="0.2">
      <c r="A163" s="30" t="s">
        <v>374</v>
      </c>
      <c r="B163" s="31" t="s">
        <v>373</v>
      </c>
      <c r="C163" s="49">
        <f>328937000+728964800</f>
        <v>1057901800</v>
      </c>
      <c r="D163" s="49">
        <f>328937000+756155500</f>
        <v>1085092500</v>
      </c>
    </row>
    <row r="164" spans="1:4" ht="12.75" x14ac:dyDescent="0.2">
      <c r="A164" s="23" t="s">
        <v>123</v>
      </c>
      <c r="B164" s="25" t="s">
        <v>165</v>
      </c>
      <c r="C164" s="48">
        <f t="shared" ref="C164" si="15">SUM(C165:C186)</f>
        <v>3594314200</v>
      </c>
      <c r="D164" s="48">
        <f t="shared" ref="D164" si="16">SUM(D165:D186)</f>
        <v>3690797300</v>
      </c>
    </row>
    <row r="165" spans="1:4" ht="38.25" x14ac:dyDescent="0.2">
      <c r="A165" s="28" t="s">
        <v>65</v>
      </c>
      <c r="B165" s="27" t="s">
        <v>166</v>
      </c>
      <c r="C165" s="49">
        <v>19335500</v>
      </c>
      <c r="D165" s="49">
        <v>19937900</v>
      </c>
    </row>
    <row r="166" spans="1:4" ht="51" x14ac:dyDescent="0.2">
      <c r="A166" s="28" t="s">
        <v>130</v>
      </c>
      <c r="B166" s="27" t="s">
        <v>167</v>
      </c>
      <c r="C166" s="49">
        <v>82000</v>
      </c>
      <c r="D166" s="49">
        <v>748800</v>
      </c>
    </row>
    <row r="167" spans="1:4" ht="24.75" customHeight="1" x14ac:dyDescent="0.2">
      <c r="A167" s="28" t="s">
        <v>302</v>
      </c>
      <c r="B167" s="27" t="s">
        <v>168</v>
      </c>
      <c r="C167" s="49">
        <v>13534700</v>
      </c>
      <c r="D167" s="49">
        <v>13534700</v>
      </c>
    </row>
    <row r="168" spans="1:4" ht="27.75" customHeight="1" x14ac:dyDescent="0.2">
      <c r="A168" s="28" t="s">
        <v>303</v>
      </c>
      <c r="B168" s="27" t="s">
        <v>169</v>
      </c>
      <c r="C168" s="49">
        <v>185426300</v>
      </c>
      <c r="D168" s="49">
        <v>200438000</v>
      </c>
    </row>
    <row r="169" spans="1:4" ht="51" x14ac:dyDescent="0.2">
      <c r="A169" s="28" t="s">
        <v>131</v>
      </c>
      <c r="B169" s="27" t="s">
        <v>170</v>
      </c>
      <c r="C169" s="49">
        <v>3862900</v>
      </c>
      <c r="D169" s="49">
        <v>3724500</v>
      </c>
    </row>
    <row r="170" spans="1:4" ht="51" x14ac:dyDescent="0.2">
      <c r="A170" s="34" t="s">
        <v>304</v>
      </c>
      <c r="B170" s="27" t="s">
        <v>171</v>
      </c>
      <c r="C170" s="49">
        <v>9639800</v>
      </c>
      <c r="D170" s="49">
        <v>9934300</v>
      </c>
    </row>
    <row r="171" spans="1:4" ht="63.75" x14ac:dyDescent="0.2">
      <c r="A171" s="34" t="s">
        <v>132</v>
      </c>
      <c r="B171" s="27" t="s">
        <v>172</v>
      </c>
      <c r="C171" s="49">
        <v>6386700</v>
      </c>
      <c r="D171" s="49">
        <v>6441900</v>
      </c>
    </row>
    <row r="172" spans="1:4" ht="51" x14ac:dyDescent="0.2">
      <c r="A172" s="28" t="s">
        <v>305</v>
      </c>
      <c r="B172" s="27" t="s">
        <v>173</v>
      </c>
      <c r="C172" s="49">
        <v>71210200</v>
      </c>
      <c r="D172" s="49">
        <v>74058200</v>
      </c>
    </row>
    <row r="173" spans="1:4" ht="51" x14ac:dyDescent="0.2">
      <c r="A173" s="28" t="s">
        <v>125</v>
      </c>
      <c r="B173" s="27" t="s">
        <v>174</v>
      </c>
      <c r="C173" s="49">
        <v>17200</v>
      </c>
      <c r="D173" s="49">
        <v>17900</v>
      </c>
    </row>
    <row r="174" spans="1:4" ht="25.5" x14ac:dyDescent="0.2">
      <c r="A174" s="28" t="s">
        <v>64</v>
      </c>
      <c r="B174" s="27" t="s">
        <v>175</v>
      </c>
      <c r="C174" s="49">
        <v>596612300</v>
      </c>
      <c r="D174" s="49">
        <v>596598900</v>
      </c>
    </row>
    <row r="175" spans="1:4" ht="38.25" x14ac:dyDescent="0.2">
      <c r="A175" s="28" t="s">
        <v>133</v>
      </c>
      <c r="B175" s="27" t="s">
        <v>176</v>
      </c>
      <c r="C175" s="49">
        <v>10344400</v>
      </c>
      <c r="D175" s="49">
        <v>10758100</v>
      </c>
    </row>
    <row r="176" spans="1:4" ht="63.75" x14ac:dyDescent="0.2">
      <c r="A176" s="28" t="s">
        <v>134</v>
      </c>
      <c r="B176" s="27" t="s">
        <v>177</v>
      </c>
      <c r="C176" s="49">
        <v>4533500</v>
      </c>
      <c r="D176" s="49">
        <v>4710800</v>
      </c>
    </row>
    <row r="177" spans="1:4" ht="51" x14ac:dyDescent="0.2">
      <c r="A177" s="28" t="s">
        <v>306</v>
      </c>
      <c r="B177" s="27" t="s">
        <v>178</v>
      </c>
      <c r="C177" s="49">
        <v>108800</v>
      </c>
      <c r="D177" s="49">
        <v>108800</v>
      </c>
    </row>
    <row r="178" spans="1:4" ht="38.25" x14ac:dyDescent="0.2">
      <c r="A178" s="28" t="s">
        <v>307</v>
      </c>
      <c r="B178" s="27" t="s">
        <v>179</v>
      </c>
      <c r="C178" s="49">
        <v>501299000</v>
      </c>
      <c r="D178" s="49">
        <v>502694800</v>
      </c>
    </row>
    <row r="179" spans="1:4" ht="76.5" x14ac:dyDescent="0.2">
      <c r="A179" s="34" t="s">
        <v>308</v>
      </c>
      <c r="B179" s="27" t="s">
        <v>180</v>
      </c>
      <c r="C179" s="49">
        <v>366628100</v>
      </c>
      <c r="D179" s="49">
        <v>380999900</v>
      </c>
    </row>
    <row r="180" spans="1:4" ht="25.5" x14ac:dyDescent="0.2">
      <c r="A180" s="34" t="s">
        <v>309</v>
      </c>
      <c r="B180" s="27" t="s">
        <v>310</v>
      </c>
      <c r="C180" s="49">
        <v>12748200</v>
      </c>
      <c r="D180" s="49">
        <v>13142700</v>
      </c>
    </row>
    <row r="181" spans="1:4" ht="63.75" x14ac:dyDescent="0.2">
      <c r="A181" s="34" t="s">
        <v>311</v>
      </c>
      <c r="B181" s="27" t="s">
        <v>312</v>
      </c>
      <c r="C181" s="49">
        <v>6514200</v>
      </c>
      <c r="D181" s="49">
        <v>3161100</v>
      </c>
    </row>
    <row r="182" spans="1:4" ht="25.5" x14ac:dyDescent="0.2">
      <c r="A182" s="34" t="s">
        <v>313</v>
      </c>
      <c r="B182" s="27" t="s">
        <v>314</v>
      </c>
      <c r="C182" s="49">
        <v>107600</v>
      </c>
      <c r="D182" s="49">
        <v>89700</v>
      </c>
    </row>
    <row r="183" spans="1:4" ht="63.75" x14ac:dyDescent="0.2">
      <c r="A183" s="34" t="s">
        <v>315</v>
      </c>
      <c r="B183" s="27" t="s">
        <v>316</v>
      </c>
      <c r="C183" s="49">
        <v>8709900</v>
      </c>
      <c r="D183" s="49">
        <v>7300700</v>
      </c>
    </row>
    <row r="184" spans="1:4" ht="78" customHeight="1" x14ac:dyDescent="0.2">
      <c r="A184" s="34" t="s">
        <v>317</v>
      </c>
      <c r="B184" s="27" t="s">
        <v>318</v>
      </c>
      <c r="C184" s="49">
        <v>126167400</v>
      </c>
      <c r="D184" s="49">
        <v>126167400</v>
      </c>
    </row>
    <row r="185" spans="1:4" ht="51" x14ac:dyDescent="0.2">
      <c r="A185" s="28" t="s">
        <v>319</v>
      </c>
      <c r="B185" s="27" t="s">
        <v>181</v>
      </c>
      <c r="C185" s="49">
        <v>1579158400</v>
      </c>
      <c r="D185" s="49">
        <v>1642218200</v>
      </c>
    </row>
    <row r="186" spans="1:4" ht="25.5" x14ac:dyDescent="0.2">
      <c r="A186" s="34" t="s">
        <v>371</v>
      </c>
      <c r="B186" s="33" t="s">
        <v>182</v>
      </c>
      <c r="C186" s="49">
        <v>71887100</v>
      </c>
      <c r="D186" s="49">
        <v>74010000</v>
      </c>
    </row>
    <row r="187" spans="1:4" ht="12.75" x14ac:dyDescent="0.2">
      <c r="A187" s="35" t="s">
        <v>66</v>
      </c>
      <c r="B187" s="24" t="s">
        <v>183</v>
      </c>
      <c r="C187" s="48">
        <f t="shared" ref="C187" si="17">SUM(C188:C202)</f>
        <v>1746022400</v>
      </c>
      <c r="D187" s="48">
        <f t="shared" ref="D187" si="18">SUM(D188:D202)</f>
        <v>1094867200</v>
      </c>
    </row>
    <row r="188" spans="1:4" ht="38.25" x14ac:dyDescent="0.2">
      <c r="A188" s="34" t="s">
        <v>320</v>
      </c>
      <c r="B188" s="33" t="s">
        <v>184</v>
      </c>
      <c r="C188" s="49">
        <v>14350000</v>
      </c>
      <c r="D188" s="49">
        <v>14350000</v>
      </c>
    </row>
    <row r="189" spans="1:4" ht="38.25" x14ac:dyDescent="0.2">
      <c r="A189" s="28" t="s">
        <v>321</v>
      </c>
      <c r="B189" s="27" t="s">
        <v>185</v>
      </c>
      <c r="C189" s="49">
        <v>13850000</v>
      </c>
      <c r="D189" s="49">
        <v>13850000</v>
      </c>
    </row>
    <row r="190" spans="1:4" ht="38.25" x14ac:dyDescent="0.2">
      <c r="A190" s="32" t="s">
        <v>322</v>
      </c>
      <c r="B190" s="27" t="s">
        <v>186</v>
      </c>
      <c r="C190" s="49">
        <v>46951000</v>
      </c>
      <c r="D190" s="49">
        <v>47169600</v>
      </c>
    </row>
    <row r="191" spans="1:4" ht="89.25" x14ac:dyDescent="0.2">
      <c r="A191" s="32" t="s">
        <v>372</v>
      </c>
      <c r="B191" s="27" t="s">
        <v>323</v>
      </c>
      <c r="C191" s="49">
        <v>91089100</v>
      </c>
      <c r="D191" s="49">
        <v>108981600</v>
      </c>
    </row>
    <row r="192" spans="1:4" ht="63.75" x14ac:dyDescent="0.2">
      <c r="A192" s="32" t="s">
        <v>324</v>
      </c>
      <c r="B192" s="27" t="s">
        <v>325</v>
      </c>
      <c r="C192" s="49">
        <v>22309000</v>
      </c>
      <c r="D192" s="49">
        <v>0</v>
      </c>
    </row>
    <row r="193" spans="1:4" ht="38.25" customHeight="1" x14ac:dyDescent="0.2">
      <c r="A193" s="32" t="s">
        <v>326</v>
      </c>
      <c r="B193" s="27" t="s">
        <v>327</v>
      </c>
      <c r="C193" s="49">
        <v>47411000</v>
      </c>
      <c r="D193" s="49">
        <v>76347600</v>
      </c>
    </row>
    <row r="194" spans="1:4" ht="89.25" x14ac:dyDescent="0.2">
      <c r="A194" s="32" t="s">
        <v>328</v>
      </c>
      <c r="B194" s="27" t="s">
        <v>187</v>
      </c>
      <c r="C194" s="49">
        <v>4169700</v>
      </c>
      <c r="D194" s="49">
        <v>4169700</v>
      </c>
    </row>
    <row r="195" spans="1:4" ht="127.5" x14ac:dyDescent="0.2">
      <c r="A195" s="32" t="s">
        <v>329</v>
      </c>
      <c r="B195" s="27" t="s">
        <v>330</v>
      </c>
      <c r="C195" s="49">
        <v>3675800</v>
      </c>
      <c r="D195" s="49">
        <v>3675800</v>
      </c>
    </row>
    <row r="196" spans="1:4" ht="49.5" customHeight="1" x14ac:dyDescent="0.2">
      <c r="A196" s="32" t="s">
        <v>331</v>
      </c>
      <c r="B196" s="27" t="s">
        <v>332</v>
      </c>
      <c r="C196" s="49">
        <v>9440900</v>
      </c>
      <c r="D196" s="49">
        <v>21177000</v>
      </c>
    </row>
    <row r="197" spans="1:4" s="7" customFormat="1" ht="39" customHeight="1" x14ac:dyDescent="0.2">
      <c r="A197" s="32" t="s">
        <v>381</v>
      </c>
      <c r="B197" s="27" t="s">
        <v>382</v>
      </c>
      <c r="C197" s="49">
        <v>700000000</v>
      </c>
      <c r="D197" s="49">
        <v>800000000</v>
      </c>
    </row>
    <row r="198" spans="1:4" ht="51" x14ac:dyDescent="0.2">
      <c r="A198" s="32" t="s">
        <v>333</v>
      </c>
      <c r="B198" s="27" t="s">
        <v>334</v>
      </c>
      <c r="C198" s="49">
        <v>540000000</v>
      </c>
      <c r="D198" s="49">
        <v>0</v>
      </c>
    </row>
    <row r="199" spans="1:4" ht="25.5" x14ac:dyDescent="0.2">
      <c r="A199" s="32" t="s">
        <v>335</v>
      </c>
      <c r="B199" s="27" t="s">
        <v>336</v>
      </c>
      <c r="C199" s="49">
        <v>2500000</v>
      </c>
      <c r="D199" s="49">
        <v>0</v>
      </c>
    </row>
    <row r="200" spans="1:4" ht="38.25" x14ac:dyDescent="0.2">
      <c r="A200" s="32" t="s">
        <v>337</v>
      </c>
      <c r="B200" s="27" t="s">
        <v>338</v>
      </c>
      <c r="C200" s="49">
        <v>5000000</v>
      </c>
      <c r="D200" s="49">
        <v>5000000</v>
      </c>
    </row>
    <row r="201" spans="1:4" ht="24.75" customHeight="1" x14ac:dyDescent="0.2">
      <c r="A201" s="32" t="s">
        <v>339</v>
      </c>
      <c r="B201" s="27" t="s">
        <v>340</v>
      </c>
      <c r="C201" s="49">
        <v>245130000</v>
      </c>
      <c r="D201" s="49">
        <v>0</v>
      </c>
    </row>
    <row r="202" spans="1:4" ht="63.75" x14ac:dyDescent="0.2">
      <c r="A202" s="32" t="s">
        <v>341</v>
      </c>
      <c r="B202" s="27" t="s">
        <v>342</v>
      </c>
      <c r="C202" s="49">
        <v>145900</v>
      </c>
      <c r="D202" s="49">
        <v>145900</v>
      </c>
    </row>
    <row r="203" spans="1:4" ht="25.5" x14ac:dyDescent="0.2">
      <c r="A203" s="36" t="s">
        <v>343</v>
      </c>
      <c r="B203" s="25" t="s">
        <v>344</v>
      </c>
      <c r="C203" s="48">
        <f t="shared" ref="C203:D203" si="19">SUM(C204)</f>
        <v>377274886.70999998</v>
      </c>
      <c r="D203" s="48">
        <f t="shared" si="19"/>
        <v>850749675.79999995</v>
      </c>
    </row>
    <row r="204" spans="1:4" ht="38.25" x14ac:dyDescent="0.2">
      <c r="A204" s="36" t="s">
        <v>345</v>
      </c>
      <c r="B204" s="25" t="s">
        <v>346</v>
      </c>
      <c r="C204" s="48">
        <f t="shared" ref="C204:D204" si="20">SUM(C205)</f>
        <v>377274886.70999998</v>
      </c>
      <c r="D204" s="48">
        <f t="shared" si="20"/>
        <v>850749675.79999995</v>
      </c>
    </row>
    <row r="205" spans="1:4" ht="89.25" x14ac:dyDescent="0.2">
      <c r="A205" s="32" t="s">
        <v>347</v>
      </c>
      <c r="B205" s="27" t="s">
        <v>348</v>
      </c>
      <c r="C205" s="49">
        <v>377274886.70999998</v>
      </c>
      <c r="D205" s="49">
        <v>850749675.79999995</v>
      </c>
    </row>
    <row r="206" spans="1:4" ht="12.75" x14ac:dyDescent="0.2">
      <c r="A206" s="23" t="s">
        <v>106</v>
      </c>
      <c r="B206" s="27" t="s">
        <v>0</v>
      </c>
      <c r="C206" s="48">
        <f>C7+C103</f>
        <v>78223759325.98999</v>
      </c>
      <c r="D206" s="48">
        <f>D7+D103</f>
        <v>81653479779.210007</v>
      </c>
    </row>
  </sheetData>
  <autoFilter ref="A6:G206"/>
  <customSheetViews>
    <customSheetView guid="{48C53D35-BE1D-4009-89B1-1E0D36F3BF9E}" scale="70" showGridLines="0" printArea="1" filter="1" showAutoFilter="1" view="pageBreakPreview">
      <pane xSplit="2" ySplit="88" topLeftCell="C90" activePane="bottomRight" state="frozen"/>
      <selection pane="bottomRight" activeCell="B1" sqref="B1:C1"/>
      <rowBreaks count="6" manualBreakCount="6">
        <brk id="54" max="3" man="1"/>
        <brk id="81" max="3" man="1"/>
        <brk id="106" max="3" man="1"/>
        <brk id="133" max="8" man="1"/>
        <brk id="157" max="6" man="1"/>
        <brk id="171" max="6" man="1"/>
      </rowBreaks>
      <pageMargins left="0.59055118110236227" right="0.19685039370078741" top="0.39370078740157483" bottom="0.59055118110236227" header="0" footer="0"/>
      <pageSetup paperSize="9" scale="52" fitToWidth="0" fitToHeight="6" orientation="landscape" r:id="rId1"/>
      <headerFooter>
        <oddFooter>&amp;L&amp;Z&amp;F  &amp;T&amp;D</oddFooter>
      </headerFooter>
      <autoFilter ref="A6:B143">
        <filterColumn colId="1">
          <customFilters>
            <customFilter val="000 2*"/>
          </customFilters>
        </filterColumn>
      </autoFilter>
    </customSheetView>
    <customSheetView guid="{8AA0BAE9-D844-40D6-AD58-8F445759CC6D}" scale="70" showPageBreaks="1" showGridLines="0" printArea="1" showAutoFilter="1" view="pageBreakPreview">
      <pane xSplit="2" ySplit="8" topLeftCell="C87" activePane="bottomRight" state="frozen"/>
      <selection pane="bottomRight" activeCell="F93" sqref="F93"/>
      <rowBreaks count="6" manualBreakCount="6">
        <brk id="54" max="3" man="1"/>
        <brk id="79" max="3" man="1"/>
        <brk id="100" max="3" man="1"/>
        <brk id="127" max="8" man="1"/>
        <brk id="152" max="6" man="1"/>
        <brk id="166" max="6" man="1"/>
      </rowBreaks>
      <pageMargins left="0.59055118110236227" right="0.19685039370078741" top="0.39370078740157483" bottom="0.59055118110236227" header="0" footer="0"/>
      <pageSetup paperSize="9" scale="53" fitToWidth="0" fitToHeight="6" orientation="landscape" r:id="rId2"/>
      <headerFooter>
        <oddFooter>&amp;L&amp;Z&amp;F  &amp;T&amp;D</oddFooter>
      </headerFooter>
      <autoFilter ref="A6:B139"/>
    </customSheetView>
    <customSheetView guid="{14BDC7E5-2D9F-4134-ADBB-FC21B817255A}" scale="86" showPageBreaks="1" showGridLines="0">
      <pane ySplit="4" topLeftCell="A68" activePane="bottomLeft" state="frozen"/>
      <selection pane="bottomLeft" activeCell="H76" sqref="H76"/>
      <pageMargins left="0.98425196850393704" right="0" top="0.39370078740157483" bottom="0.59055118110236227" header="0" footer="0"/>
      <pageSetup paperSize="9" scale="73" fitToWidth="0" fitToHeight="6" orientation="portrait" r:id="rId3"/>
      <headerFooter>
        <oddFooter>&amp;L&amp;Z&amp;F</oddFooter>
      </headerFooter>
    </customSheetView>
    <customSheetView guid="{7BFE7861-72DE-4344-A00E-C5718E0113EB}" scale="86" showPageBreaks="1" showGridLines="0" topLeftCell="A15">
      <pane xSplit="2" ySplit="5" topLeftCell="C47" activePane="bottomRight" state="frozen"/>
      <selection pane="bottomRight" activeCell="A64" sqref="A64:G64"/>
      <pageMargins left="0.98425196850393704" right="0" top="0.39370078740157483" bottom="0.59055118110236227" header="0" footer="0"/>
      <pageSetup paperSize="9" scale="60" fitToWidth="0" fitToHeight="6" orientation="portrait" r:id="rId4"/>
      <headerFooter>
        <oddFooter>&amp;L&amp;Z&amp;F</oddFooter>
      </headerFooter>
    </customSheetView>
    <customSheetView guid="{5A3CCC71-FEF3-43BF-AA15-E600F78C3479}" scale="86" showGridLines="0" showAutoFilter="1" hiddenRows="1" topLeftCell="A14">
      <pane xSplit="2" ySplit="4" topLeftCell="F194" activePane="bottomRight" state="frozen"/>
      <selection pane="bottomRight" activeCell="K202" sqref="K202"/>
      <pageMargins left="0.98425196850393704" right="0" top="0.39370078740157483" bottom="0.59055118110236227" header="0" footer="0"/>
      <pageSetup paperSize="9" scale="73" fitToWidth="0" fitToHeight="6" orientation="portrait" r:id="rId5"/>
      <headerFooter>
        <oddFooter>&amp;L&amp;Z&amp;F</oddFooter>
      </headerFooter>
      <autoFilter ref="B1:F1"/>
    </customSheetView>
    <customSheetView guid="{9A2F5CA3-0B2C-49B8-A8C5-3F74B85B5F25}" scale="86" showPageBreaks="1" showGridLines="0" printArea="1" showAutoFilter="1" topLeftCell="A132">
      <selection activeCell="D133" sqref="D133"/>
      <pageMargins left="0.59055118110236227" right="0.39370078740157483" top="0.39370078740157483" bottom="0.39370078740157483" header="0" footer="0.31496062992125984"/>
      <pageSetup paperSize="9" scale="85" firstPageNumber="37" fitToWidth="0" fitToHeight="6" orientation="portrait" useFirstPageNumber="1" horizontalDpi="300" verticalDpi="300" r:id="rId6"/>
      <headerFooter>
        <oddFooter>&amp;C&amp;P</oddFooter>
      </headerFooter>
      <autoFilter ref="B1:D1"/>
    </customSheetView>
    <customSheetView guid="{86849D50-2E85-438F-84F7-EA62A1B29E15}" scale="90" showPageBreaks="1" showGridLines="0">
      <pane ySplit="10" topLeftCell="A137" activePane="bottomLeft" state="frozen"/>
      <selection pane="bottomLeft" activeCell="A15" sqref="A15"/>
      <pageMargins left="0.98425196850393704" right="0" top="0.39370078740157483" bottom="0.59055118110236227" header="0" footer="0"/>
      <pageSetup paperSize="9" scale="70" fitToWidth="0" fitToHeight="0" orientation="portrait" r:id="rId7"/>
      <headerFooter>
        <oddFooter>&amp;L&amp;Z&amp;F</oddFooter>
      </headerFooter>
    </customSheetView>
    <customSheetView guid="{333E508B-B3B9-4F02-B0F8-E93D539EAD54}" showGridLines="0" printArea="1" view="pageBreakPreview" topLeftCell="A5">
      <pane xSplit="2" ySplit="5" topLeftCell="C10" activePane="bottomRight" state="frozen"/>
      <selection pane="bottomRight" activeCell="D12" sqref="D12"/>
      <rowBreaks count="4" manualBreakCount="4">
        <brk id="54" max="5" man="1"/>
        <brk id="82" max="5" man="1"/>
        <brk id="111" max="5" man="1"/>
        <brk id="149" max="5" man="1"/>
      </rowBreaks>
      <pageMargins left="0.59055118110236227" right="0.19685039370078741" top="0.39370078740157483" bottom="0.59055118110236227" header="0" footer="0"/>
      <pageSetup paperSize="9" scale="66" fitToWidth="0" fitToHeight="6" orientation="landscape" r:id="rId8"/>
      <headerFooter>
        <oddFooter>&amp;L&amp;Z&amp;F  &amp;T&amp;D</oddFooter>
      </headerFooter>
    </customSheetView>
    <customSheetView guid="{49219DB8-EB06-4505-8B6A-F413C56D00AD}" scale="79" showPageBreaks="1" showGridLines="0">
      <selection activeCell="D61" sqref="D61"/>
      <pageMargins left="0.98425196850393704" right="0" top="0.39370078740157483" bottom="0.59055118110236227" header="0" footer="0"/>
      <pageSetup paperSize="9" scale="73" fitToWidth="0" fitToHeight="6" orientation="portrait" r:id="rId9"/>
      <headerFooter>
        <oddFooter>&amp;L&amp;Z&amp;F</oddFooter>
      </headerFooter>
    </customSheetView>
    <customSheetView guid="{73510616-A23E-4365-8BA3-A00BB0976B6C}" scale="70" showGridLines="0" fitToPage="1" topLeftCell="A38">
      <selection activeCell="A40" sqref="A40"/>
      <pageMargins left="0.59055118110236227" right="0.19685039370078741" top="0.59055118110236227" bottom="0.39370078740157483" header="0" footer="0"/>
      <pageSetup paperSize="9" scale="64" fitToHeight="10" orientation="portrait" horizontalDpi="300" verticalDpi="300" r:id="rId10"/>
    </customSheetView>
  </customSheetViews>
  <mergeCells count="5">
    <mergeCell ref="B1:D1"/>
    <mergeCell ref="B5:B6"/>
    <mergeCell ref="A5:A6"/>
    <mergeCell ref="C5:D5"/>
    <mergeCell ref="A2:D2"/>
  </mergeCells>
  <pageMargins left="0.39370078740157483" right="0.19685039370078741" top="0.39370078740157483" bottom="0.39370078740157483" header="0.11811023622047245" footer="0"/>
  <pageSetup paperSize="9" scale="75" firstPageNumber="59" fitToHeight="6" orientation="portrait" useFirstPageNumber="1" horizontalDpi="300" verticalDpi="300" r:id="rId1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Любовь Витальевна Глаголева</dc:creator>
  <cp:lastModifiedBy>Ванюсова М.В.</cp:lastModifiedBy>
  <cp:lastPrinted>2020-03-01T15:20:23Z</cp:lastPrinted>
  <dcterms:created xsi:type="dcterms:W3CDTF">2006-09-16T00:00:00Z</dcterms:created>
  <dcterms:modified xsi:type="dcterms:W3CDTF">2020-03-01T15:20:45Z</dcterms:modified>
</cp:coreProperties>
</file>